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35" yWindow="345" windowWidth="20250" windowHeight="12045" activeTab="4"/>
  </bookViews>
  <sheets>
    <sheet name="Abfälle und Transport" sheetId="8" r:id="rId1"/>
    <sheet name="Konti-Stichproben" sheetId="1" r:id="rId2"/>
    <sheet name="Verbrennung" sheetId="4" r:id="rId3"/>
    <sheet name="Energie" sheetId="10" r:id="rId4"/>
    <sheet name="Kennzahlen" sheetId="3" r:id="rId5"/>
  </sheets>
  <definedNames>
    <definedName name="_xlnm.Print_Area" localSheetId="1">'Konti-Stichproben'!$A$1:$G$42</definedName>
  </definedNames>
  <calcPr calcId="145621"/>
</workbook>
</file>

<file path=xl/calcChain.xml><?xml version="1.0" encoding="utf-8"?>
<calcChain xmlns="http://schemas.openxmlformats.org/spreadsheetml/2006/main">
  <c r="C10" i="3" l="1"/>
  <c r="C21" i="8"/>
  <c r="C22" i="8" l="1"/>
  <c r="C16" i="8"/>
  <c r="C31" i="3" l="1"/>
  <c r="C5" i="3" l="1"/>
  <c r="C7" i="3"/>
  <c r="C18" i="3"/>
  <c r="C11" i="3"/>
  <c r="C12" i="3"/>
  <c r="C13" i="3"/>
  <c r="C17" i="3"/>
  <c r="E18" i="10"/>
  <c r="C48" i="3" s="1"/>
  <c r="C46" i="3"/>
  <c r="C45" i="3"/>
  <c r="C42" i="3"/>
  <c r="C43" i="3"/>
  <c r="C41" i="3"/>
  <c r="C40" i="3"/>
  <c r="F7" i="8"/>
  <c r="F4" i="8"/>
  <c r="E36" i="3" l="1"/>
  <c r="E10" i="3"/>
  <c r="E13" i="3"/>
  <c r="E26" i="3"/>
  <c r="E22" i="3"/>
  <c r="E33" i="3"/>
  <c r="E11" i="3"/>
  <c r="E18" i="3"/>
  <c r="E24" i="3"/>
  <c r="E28" i="3"/>
  <c r="E35" i="3"/>
  <c r="E41" i="3"/>
  <c r="E46" i="3"/>
  <c r="E42" i="3"/>
  <c r="E43" i="3"/>
  <c r="E45" i="3"/>
  <c r="E48" i="3"/>
  <c r="E31" i="3"/>
  <c r="E12" i="3"/>
  <c r="E17" i="3"/>
  <c r="E21" i="3"/>
  <c r="E23" i="3"/>
  <c r="E25" i="3"/>
  <c r="E27" i="3"/>
  <c r="E34" i="3"/>
</calcChain>
</file>

<file path=xl/comments1.xml><?xml version="1.0" encoding="utf-8"?>
<comments xmlns="http://schemas.openxmlformats.org/spreadsheetml/2006/main">
  <authors>
    <author>BDillbohner</author>
    <author>Bernd Dillbohner</author>
  </authors>
  <commentList>
    <comment ref="C3" authorId="0">
      <text>
        <r>
          <rPr>
            <b/>
            <sz val="8"/>
            <color indexed="81"/>
            <rFont val="Tahoma"/>
            <family val="2"/>
          </rPr>
          <t>BDillbohner:</t>
        </r>
        <r>
          <rPr>
            <sz val="8"/>
            <color indexed="81"/>
            <rFont val="Tahoma"/>
            <family val="2"/>
          </rPr>
          <t xml:space="preserve">
Zahl von Frau Meiß im Januar 2015</t>
        </r>
      </text>
    </comment>
    <comment ref="C6" authorId="1">
      <text>
        <r>
          <rPr>
            <b/>
            <sz val="9"/>
            <color indexed="81"/>
            <rFont val="Tahoma"/>
            <family val="2"/>
          </rPr>
          <t>Bernd Dillbohner:</t>
        </r>
        <r>
          <rPr>
            <sz val="9"/>
            <color indexed="81"/>
            <rFont val="Tahoma"/>
            <family val="2"/>
          </rPr>
          <t xml:space="preserve">
Zahlen Silke D. = private Barzahler</t>
        </r>
      </text>
    </comment>
  </commentList>
</comments>
</file>

<file path=xl/sharedStrings.xml><?xml version="1.0" encoding="utf-8"?>
<sst xmlns="http://schemas.openxmlformats.org/spreadsheetml/2006/main" count="282" uniqueCount="140">
  <si>
    <t>Die bei der Verbrennung der Abfälle freiwerdende thermische Energie wird zunächst in Dampf umgewandelt. Dieser Dampf wird dann zur Erzeugung von elektrischer Energie und Fernwärme genutzt.</t>
  </si>
  <si>
    <t>Schadstoff</t>
  </si>
  <si>
    <t>Staub</t>
  </si>
  <si>
    <t>HCI</t>
  </si>
  <si>
    <t>Gesamt-C</t>
  </si>
  <si>
    <t>CO</t>
  </si>
  <si>
    <t>Halbstundenmittelwert</t>
  </si>
  <si>
    <t>Tagesmittelwert</t>
  </si>
  <si>
    <r>
      <t>SO</t>
    </r>
    <r>
      <rPr>
        <vertAlign val="subscript"/>
        <sz val="10"/>
        <rFont val="Arial"/>
        <family val="2"/>
      </rPr>
      <t>2</t>
    </r>
  </si>
  <si>
    <t>Kontinuierlich gemessene Schadstoffe</t>
  </si>
  <si>
    <t>Grenzwert der 17. BImSchV bzw.
des Genehmigungsbescheides 
für das Müllheizkraftwerk Korzert</t>
  </si>
  <si>
    <r>
      <t>mg/m</t>
    </r>
    <r>
      <rPr>
        <vertAlign val="superscript"/>
        <sz val="10"/>
        <rFont val="Arial"/>
        <family val="2"/>
      </rPr>
      <t>3</t>
    </r>
  </si>
  <si>
    <t>Stichprobenmessung</t>
  </si>
  <si>
    <t>Schwermetalle</t>
  </si>
  <si>
    <t>Summe (Cd + TI)</t>
  </si>
  <si>
    <t>Cd, As, Co, Cr, Benzo(a)pyren</t>
  </si>
  <si>
    <t>Hg</t>
  </si>
  <si>
    <t>Summe übrige Metalle</t>
  </si>
  <si>
    <t>Dioxine, Furane</t>
  </si>
  <si>
    <t>(TE)</t>
  </si>
  <si>
    <t>PAK</t>
  </si>
  <si>
    <t>Benzo(a)pyren</t>
  </si>
  <si>
    <t>Benzol</t>
  </si>
  <si>
    <t>Fluorverbindungen</t>
  </si>
  <si>
    <t>HF</t>
  </si>
  <si>
    <r>
      <t>mg/m</t>
    </r>
    <r>
      <rPr>
        <vertAlign val="superscript"/>
        <sz val="10"/>
        <rFont val="Arial"/>
        <family val="2"/>
      </rPr>
      <t>3</t>
    </r>
    <r>
      <rPr>
        <b/>
        <sz val="10"/>
        <rFont val="Arial"/>
        <family val="2"/>
      </rPr>
      <t xml:space="preserve"> *)</t>
    </r>
  </si>
  <si>
    <r>
      <t>mg/m</t>
    </r>
    <r>
      <rPr>
        <vertAlign val="superscript"/>
        <sz val="10"/>
        <rFont val="Arial"/>
        <family val="2"/>
      </rPr>
      <t>3</t>
    </r>
    <r>
      <rPr>
        <sz val="10"/>
        <rFont val="Arial"/>
        <family val="2"/>
      </rPr>
      <t xml:space="preserve"> </t>
    </r>
    <r>
      <rPr>
        <b/>
        <sz val="10"/>
        <rFont val="Arial"/>
        <family val="2"/>
      </rPr>
      <t>*)</t>
    </r>
  </si>
  <si>
    <r>
      <t>mg/m</t>
    </r>
    <r>
      <rPr>
        <vertAlign val="superscript"/>
        <sz val="10"/>
        <rFont val="Arial"/>
        <family val="2"/>
      </rPr>
      <t>3</t>
    </r>
    <r>
      <rPr>
        <sz val="10"/>
        <rFont val="Arial"/>
        <family val="2"/>
      </rPr>
      <t xml:space="preserve"> </t>
    </r>
    <r>
      <rPr>
        <b/>
        <sz val="10"/>
        <rFont val="Arial"/>
        <family val="2"/>
      </rPr>
      <t>*)</t>
    </r>
  </si>
  <si>
    <r>
      <t>*)</t>
    </r>
    <r>
      <rPr>
        <sz val="10"/>
        <rFont val="Arial"/>
        <family val="2"/>
      </rPr>
      <t xml:space="preserve">  Halbstundenmittelwert / Tagesmittelwert</t>
    </r>
  </si>
  <si>
    <t>Umweltkennzahlen zur thermischen Abfallbehandlung</t>
  </si>
  <si>
    <t>Verbrannte Abfallmenge</t>
  </si>
  <si>
    <t>Filterstaub (trocken)</t>
  </si>
  <si>
    <t>Betriebs- und Hilfsmittel</t>
  </si>
  <si>
    <t>Weissfeinkalk</t>
  </si>
  <si>
    <t>Weisskalkhydrat</t>
  </si>
  <si>
    <t>Stickstoff</t>
  </si>
  <si>
    <t>Natronlauge, 50%ig</t>
  </si>
  <si>
    <t>Wasser</t>
  </si>
  <si>
    <t>Wasser für den Betrieb</t>
  </si>
  <si>
    <t>Energie</t>
  </si>
  <si>
    <t>Energiebezug</t>
  </si>
  <si>
    <t>Energieabgabe an das Freibad</t>
  </si>
  <si>
    <t>Gesamtenergieabgabe</t>
  </si>
  <si>
    <t>Mg</t>
  </si>
  <si>
    <t>Menge je 1.000 kg verbranntem Abfall</t>
  </si>
  <si>
    <t>davon:</t>
  </si>
  <si>
    <t>kg</t>
  </si>
  <si>
    <r>
      <t>m</t>
    </r>
    <r>
      <rPr>
        <vertAlign val="superscript"/>
        <sz val="10"/>
        <rFont val="Arial"/>
        <family val="2"/>
      </rPr>
      <t>3</t>
    </r>
  </si>
  <si>
    <t>ltr.</t>
  </si>
  <si>
    <t>MWh</t>
  </si>
  <si>
    <t>bereitungsfläche und der Deponie</t>
  </si>
  <si>
    <t>Stadtwasser</t>
  </si>
  <si>
    <t>Wupperwasser</t>
  </si>
  <si>
    <t>Silberseewasser</t>
  </si>
  <si>
    <t>Heizöl</t>
  </si>
  <si>
    <t>Angelieferte Abfallmenge</t>
  </si>
  <si>
    <t>Herdofenkoks für die Rauchgasreinigung</t>
  </si>
  <si>
    <t>Salzsäure</t>
  </si>
  <si>
    <t>Jahresmittelwert</t>
  </si>
  <si>
    <r>
      <t>ng/m</t>
    </r>
    <r>
      <rPr>
        <b/>
        <vertAlign val="superscript"/>
        <sz val="10"/>
        <rFont val="Arial"/>
        <family val="2"/>
      </rPr>
      <t>3</t>
    </r>
  </si>
  <si>
    <r>
      <t>NO</t>
    </r>
    <r>
      <rPr>
        <vertAlign val="subscript"/>
        <sz val="10"/>
        <rFont val="Arial"/>
        <family val="2"/>
      </rPr>
      <t>x</t>
    </r>
    <r>
      <rPr>
        <sz val="10"/>
        <rFont val="Arial"/>
        <family val="2"/>
      </rPr>
      <t xml:space="preserve"> - angegeben als NO</t>
    </r>
    <r>
      <rPr>
        <vertAlign val="subscript"/>
        <sz val="10"/>
        <rFont val="Arial"/>
        <family val="2"/>
      </rPr>
      <t>2</t>
    </r>
  </si>
  <si>
    <r>
      <t>NH</t>
    </r>
    <r>
      <rPr>
        <vertAlign val="subscript"/>
        <sz val="10"/>
        <rFont val="Arial"/>
        <family val="2"/>
      </rPr>
      <t>3</t>
    </r>
  </si>
  <si>
    <r>
      <t xml:space="preserve">Einige Schadstoffe werden </t>
    </r>
    <r>
      <rPr>
        <u/>
        <sz val="10"/>
        <rFont val="Arial"/>
        <family val="2"/>
      </rPr>
      <t>stichprobenartig</t>
    </r>
    <r>
      <rPr>
        <sz val="10"/>
        <rFont val="Arial"/>
        <family val="2"/>
      </rPr>
      <t xml:space="preserve"> gemessen. Die hierbei ermittelten Maximalwerte stellen sich wie nachfolgend dar:</t>
    </r>
  </si>
  <si>
    <t>Verbrennungsbedingungen</t>
  </si>
  <si>
    <t xml:space="preserve">AWG-Messwerte  im Jahresmittel </t>
  </si>
  <si>
    <r>
      <t>2 Sekunden</t>
    </r>
    <r>
      <rPr>
        <sz val="8"/>
        <rFont val="Times New Roman"/>
        <family val="1"/>
      </rPr>
      <t xml:space="preserve"> bei 850°C</t>
    </r>
  </si>
  <si>
    <t>2,5-3 Sek.</t>
  </si>
  <si>
    <t>Anforderungen an die Verbrennungsbedingungen</t>
  </si>
  <si>
    <r>
      <t xml:space="preserve">Mindestverweilzeit
</t>
    </r>
    <r>
      <rPr>
        <b/>
        <i/>
        <sz val="8"/>
        <rFont val="Arial"/>
        <family val="2"/>
      </rPr>
      <t>(min. 2 Sekunden bei einer Mindesttemperatur von 850°C)</t>
    </r>
  </si>
  <si>
    <r>
      <t>Mindesttemperatur</t>
    </r>
    <r>
      <rPr>
        <b/>
        <i/>
        <sz val="8"/>
        <rFont val="Arial"/>
        <family val="2"/>
      </rPr>
      <t xml:space="preserve">
(min. 850°C bei einer Mindestverweilzeit von 2 Sekunden)</t>
    </r>
  </si>
  <si>
    <t>Eigenbedarf an elektrischer Energie</t>
  </si>
  <si>
    <t>Die jeweils pro Verbrennungseinheit erzeugte Dampfmenge nebst Betriebsstunden sind nachfolgend zusammengestellt:</t>
  </si>
  <si>
    <t>Dampfmenge (t/h)</t>
  </si>
  <si>
    <t>Betriebsstunden (h/a)</t>
  </si>
  <si>
    <t>AWG-Messwerte</t>
  </si>
  <si>
    <t>Abfälle und Transport</t>
  </si>
  <si>
    <t>Altöle</t>
  </si>
  <si>
    <t>Mineralfaserabfälle</t>
  </si>
  <si>
    <t>verbrauchter Strahlsand</t>
  </si>
  <si>
    <t>Kesselmauerwerk</t>
  </si>
  <si>
    <t>Abfallanlieferungen an das MHKW</t>
  </si>
  <si>
    <t>- d.h. durchschnittlich täglich</t>
  </si>
  <si>
    <t>Privatanlieferungen (Ticket/Pauschale)</t>
  </si>
  <si>
    <t>Fernwärme</t>
  </si>
  <si>
    <t>Einspeisung ins Fernwärmenetz</t>
  </si>
  <si>
    <t>Einspeisung ins Stromnetz</t>
  </si>
  <si>
    <t>kwh</t>
  </si>
  <si>
    <t>Elektrische Energie</t>
  </si>
  <si>
    <t>Eigenerzeugung</t>
  </si>
  <si>
    <t>Ammoniakwasser, 24,9%ig</t>
  </si>
  <si>
    <t>0,05 / 0,03</t>
  </si>
  <si>
    <t>4,0 / 1,0</t>
  </si>
  <si>
    <t xml:space="preserve">Tatsächlich gemessene Werte als Jahresmittelwerte
(Ergebnisse des Emissionsrechners)
</t>
  </si>
  <si>
    <t>Emissionen</t>
  </si>
  <si>
    <r>
      <t>*)</t>
    </r>
    <r>
      <rPr>
        <sz val="10"/>
        <rFont val="Arial"/>
        <family val="2"/>
      </rPr>
      <t xml:space="preserve"> entsprechend dem Genehmigungsbescheid. Für NO</t>
    </r>
    <r>
      <rPr>
        <vertAlign val="subscript"/>
        <sz val="10"/>
        <rFont val="Arial"/>
        <family val="2"/>
      </rPr>
      <t>x</t>
    </r>
    <r>
      <rPr>
        <sz val="10"/>
        <rFont val="Arial"/>
        <family val="2"/>
      </rPr>
      <t xml:space="preserve"> sind im MHKW Korzert nur 50% des 
   tatsächlichen Grenzwertes der 17. BlmSchV zulässig.</t>
    </r>
  </si>
  <si>
    <t>Kessel 11</t>
  </si>
  <si>
    <t>Kessel 16</t>
  </si>
  <si>
    <t>Kessel 12</t>
  </si>
  <si>
    <t>Kessel 14</t>
  </si>
  <si>
    <t xml:space="preserve">Die Verbrennungsbedingungen im Feuerraum der einzelnen Kesselanlagen unterliegen einer kontinuierlichen Überwachung und Aufzeichnung. Dabei ist zu beachten, dass hier Mindestwerte für die Feuerraumtemperatur bei der Verbrennung und die Verweilzeit der Abgase in der 850°C-Zone gelten. Die Ergebnisse sind in der folgenden Tabelle dargestellt: </t>
  </si>
  <si>
    <t>Abfälle aus dem MHKW</t>
  </si>
  <si>
    <t>Anliefungen während der Öffnungszeiten (bei ca. 5 1/2 Öffnungstagen pro Woche)</t>
  </si>
  <si>
    <t>Altkoks aus der Abgasreinigung</t>
  </si>
  <si>
    <t xml:space="preserve">Reaktionsprodukte aus der Rauchgasreinigung </t>
  </si>
  <si>
    <t>Bauschutt</t>
  </si>
  <si>
    <t xml:space="preserve">Bodenaushub </t>
  </si>
  <si>
    <t>&lt;0,0030</t>
  </si>
  <si>
    <t>&lt;0,0090</t>
  </si>
  <si>
    <t>&lt;0,0020</t>
  </si>
  <si>
    <t>Jahr 2014</t>
  </si>
  <si>
    <t>Jahresmenge 2014</t>
  </si>
  <si>
    <t>Kessel 13</t>
  </si>
  <si>
    <t>Der Ausbau der "Fernwärmeschiene Süd" ist bis zum Gewerbegebiet Otto-Hahn-Straße in Ronsdorf erfolgt und wird vor allem die ehemaligen Kasernenflächen auf Lichtscheid und die neuen Justizbauten bedienen. Im Endausbau ist die jährliche Fernwärmeabgabe, gegenüber der Abgabe in der Vergangenheit, nahezu doppelt so hoch. Von der "Fernwärmeschiene Süd" profitieren aber nicht nur Gewerbe und private Immobilienbesitzer, sondern auch der lokale Klima- und Umweltschutz und damit letztlich alle Wuppertaler.</t>
  </si>
  <si>
    <t>&lt;0,0006</t>
  </si>
  <si>
    <t>&lt;0,000005</t>
  </si>
  <si>
    <t>&lt;0,0640</t>
  </si>
  <si>
    <t>948,33 °C</t>
  </si>
  <si>
    <t>988,91 °C</t>
  </si>
  <si>
    <t>971,20 °C</t>
  </si>
  <si>
    <t>976,41 °C</t>
  </si>
  <si>
    <t>978,56 °C</t>
  </si>
  <si>
    <t>Reaktionsprodukte aus der Rauchgasreinigung</t>
  </si>
  <si>
    <t>Beton</t>
  </si>
  <si>
    <r>
      <t xml:space="preserve">Rohasche incl. Schrott (an </t>
    </r>
    <r>
      <rPr>
        <b/>
        <sz val="10"/>
        <color rgb="FF0070C0"/>
        <rFont val="Arial"/>
        <family val="2"/>
      </rPr>
      <t>Dritte</t>
    </r>
    <r>
      <rPr>
        <sz val="10"/>
        <color rgb="FF0070C0"/>
        <rFont val="Arial"/>
        <family val="2"/>
      </rPr>
      <t xml:space="preserve"> wegen Umbau der Anlage)</t>
    </r>
  </si>
  <si>
    <r>
      <t>Rohasche incl. Schrott (für die Schlackeaufbereitung der</t>
    </r>
    <r>
      <rPr>
        <b/>
        <sz val="10"/>
        <color rgb="FF0070C0"/>
        <rFont val="Arial"/>
        <family val="2"/>
      </rPr>
      <t xml:space="preserve"> AWG</t>
    </r>
    <r>
      <rPr>
        <sz val="10"/>
        <color rgb="FF0070C0"/>
        <rFont val="Arial"/>
        <family val="2"/>
      </rPr>
      <t>)</t>
    </r>
  </si>
  <si>
    <t>Saldo Lagermengen</t>
  </si>
  <si>
    <t>Aus der behandelten Schlacke 
als aufbereitetes Material vermarktet:</t>
  </si>
  <si>
    <t>Aufgrund eines Anlagenumbaus von September bis Dezember 2014 (Anlagenstillstand) wurde Rohschlacke an Dritte geliefert und dort verarbeitet.</t>
  </si>
  <si>
    <t>Rohschlacke MHKW 2014 gesamt</t>
  </si>
  <si>
    <t>Schlacke ohne Metall</t>
  </si>
  <si>
    <t>Eisenschrott aus der Schlacke</t>
  </si>
  <si>
    <t>Nichteisenmetall aus der Schlacke</t>
  </si>
  <si>
    <r>
      <t>m</t>
    </r>
    <r>
      <rPr>
        <i/>
        <vertAlign val="superscript"/>
        <sz val="10"/>
        <color rgb="FF0070C0"/>
        <rFont val="Arial"/>
        <family val="2"/>
      </rPr>
      <t>3</t>
    </r>
  </si>
  <si>
    <t>Die Ergebnisse zeigen, dass alle Kesselanlagen die gestellten Kriterien sicher einhalten und die Verbrennungsvorgänge ordnungsgemäß ablaufen.</t>
  </si>
  <si>
    <r>
      <t xml:space="preserve">Im MHKW Korzert wurden im Jahre 2014 </t>
    </r>
    <r>
      <rPr>
        <b/>
        <sz val="10"/>
        <rFont val="Arial"/>
        <family val="2"/>
      </rPr>
      <t>178.580</t>
    </r>
    <r>
      <rPr>
        <sz val="10"/>
        <color rgb="FFFFFF00"/>
        <rFont val="Arial"/>
        <family val="2"/>
      </rPr>
      <t xml:space="preserve"> </t>
    </r>
    <r>
      <rPr>
        <sz val="10"/>
        <color indexed="8"/>
        <rFont val="Arial"/>
        <family val="2"/>
      </rPr>
      <t xml:space="preserve">MWh elektrische Energie erzeugt. Diese diente - wie in der Vergangenheit - auch der Deckung des eigenen Energiebedarfs von ca. </t>
    </r>
    <r>
      <rPr>
        <b/>
        <sz val="10"/>
        <rFont val="Arial"/>
        <family val="2"/>
      </rPr>
      <t>42.004</t>
    </r>
    <r>
      <rPr>
        <sz val="10"/>
        <rFont val="Arial"/>
        <family val="2"/>
      </rPr>
      <t xml:space="preserve"> </t>
    </r>
    <r>
      <rPr>
        <sz val="10"/>
        <color indexed="8"/>
        <rFont val="Arial"/>
        <family val="2"/>
      </rPr>
      <t xml:space="preserve">MWh für den Betrieb des Müllheizkraftwerks. Zum größten Teil aber wurde die bei der Müllverbrennung erzeugte Energie in Form von elektrischem Strom und Fernwärme dem lokalen Verbundnetz zugeführt. </t>
    </r>
    <r>
      <rPr>
        <b/>
        <u/>
        <sz val="10"/>
        <color indexed="8"/>
        <rFont val="Arial"/>
        <family val="2"/>
      </rPr>
      <t>136.586</t>
    </r>
    <r>
      <rPr>
        <sz val="10"/>
        <color rgb="FFFFC000"/>
        <rFont val="Arial"/>
        <family val="2"/>
      </rPr>
      <t xml:space="preserve"> </t>
    </r>
    <r>
      <rPr>
        <sz val="10"/>
        <color indexed="8"/>
        <rFont val="Arial"/>
        <family val="2"/>
      </rPr>
      <t>MWh konnten direkt in das Stromnetz der Wuppertaler Stadtwerke eingespeist werden. Damit gehört die AWG nach wie vor zu den größten Stromerzeugern in Wuppertal.</t>
    </r>
  </si>
  <si>
    <t>Regenwasser von der Schlackeauf-</t>
  </si>
  <si>
    <r>
      <t xml:space="preserve">Um zu beschreiben, welche Energiemenge 136.586 MWh konkret bedeuten, mag der folgende Vergleich helfen:
Die abgegebene elektrische Energie reicht aus, um über </t>
    </r>
    <r>
      <rPr>
        <b/>
        <sz val="10"/>
        <color rgb="FFFF0000"/>
        <rFont val="Arial"/>
        <family val="2"/>
      </rPr>
      <t xml:space="preserve">30.350 </t>
    </r>
    <r>
      <rPr>
        <sz val="10"/>
        <rFont val="Arial"/>
        <family val="2"/>
      </rPr>
      <t>Vier-Personen-Haushalte ein Jahr mit Strom zu versorgen. Dieser Berechnung liegt ein jährlicher Verbrauch von 4.500 kWh je Haushalt zugrunde. Mit der abgegebenen Menge an Fernwärme könnte man etwa</t>
    </r>
    <r>
      <rPr>
        <b/>
        <sz val="10"/>
        <rFont val="Arial"/>
        <family val="2"/>
      </rPr>
      <t xml:space="preserve"> </t>
    </r>
    <r>
      <rPr>
        <b/>
        <sz val="10"/>
        <color rgb="FFFF0000"/>
        <rFont val="Arial"/>
        <family val="2"/>
      </rPr>
      <t>2.270</t>
    </r>
    <r>
      <rPr>
        <sz val="10"/>
        <color rgb="FFFF0000"/>
        <rFont val="Arial"/>
        <family val="2"/>
      </rPr>
      <t xml:space="preserve"> </t>
    </r>
    <r>
      <rPr>
        <sz val="10"/>
        <rFont val="Arial"/>
        <family val="2"/>
      </rPr>
      <t xml:space="preserve">Einfamilienhäuser - mit ca. 140m² - mit einem Verbrauch von je 25.000 kWh, ein Jahr beheizen. </t>
    </r>
  </si>
  <si>
    <t xml:space="preserve">Während des Betriebes des Müllheizkraftwerks werden Schadstoffe kontinuierlich gemessen. Die zulässigen Konzentrationen als Halbstunden- bzw. Tagesmittelwerte, sowie die tatsächlich gemessenen Werte der Schadstoffkonzentrationen für den Zeitraum vom 1. Januar bis 31. Dezember 2014 (als Jahresmittelwerte) enthält die nachfolgende Tabelle: </t>
  </si>
  <si>
    <t>Zwischen dem 12. Juni und dem 16. Juni 2014
gemessener Maximalwert</t>
  </si>
  <si>
    <t>&gt;0,1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</si>
</sst>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000"/>
    <numFmt numFmtId="167" formatCode="#,##0.0000"/>
  </numFmts>
  <fonts count="45" x14ac:knownFonts="1">
    <font>
      <sz val="10"/>
      <name val="Arial"/>
    </font>
    <font>
      <sz val="10"/>
      <name val="Arial"/>
      <family val="2"/>
    </font>
    <font>
      <b/>
      <sz val="10"/>
      <name val="Arial"/>
      <family val="2"/>
    </font>
    <font>
      <b/>
      <sz val="12"/>
      <name val="Arial"/>
      <family val="2"/>
    </font>
    <font>
      <sz val="10"/>
      <name val="Arial"/>
      <family val="2"/>
    </font>
    <font>
      <vertAlign val="subscript"/>
      <sz val="10"/>
      <name val="Arial"/>
      <family val="2"/>
    </font>
    <font>
      <vertAlign val="superscript"/>
      <sz val="10"/>
      <name val="Arial"/>
      <family val="2"/>
    </font>
    <font>
      <sz val="8"/>
      <name val="Arial"/>
      <family val="2"/>
    </font>
    <font>
      <b/>
      <i/>
      <sz val="10"/>
      <name val="Arial"/>
      <family val="2"/>
    </font>
    <font>
      <b/>
      <u/>
      <sz val="10"/>
      <name val="Arial"/>
      <family val="2"/>
    </font>
    <font>
      <i/>
      <sz val="10"/>
      <name val="Arial"/>
      <family val="2"/>
    </font>
    <font>
      <i/>
      <u/>
      <sz val="10"/>
      <name val="Arial"/>
      <family val="2"/>
    </font>
    <font>
      <b/>
      <vertAlign val="superscript"/>
      <sz val="10"/>
      <name val="Arial"/>
      <family val="2"/>
    </font>
    <font>
      <u/>
      <sz val="10"/>
      <name val="Arial"/>
      <family val="2"/>
    </font>
    <font>
      <sz val="8"/>
      <name val="Times New Roman"/>
      <family val="1"/>
    </font>
    <font>
      <sz val="3"/>
      <name val="Times New Roman"/>
      <family val="1"/>
    </font>
    <font>
      <sz val="8"/>
      <name val="Arial"/>
      <family val="2"/>
    </font>
    <font>
      <b/>
      <sz val="8"/>
      <name val="Arial"/>
      <family val="2"/>
    </font>
    <font>
      <b/>
      <i/>
      <sz val="8"/>
      <name val="Arial"/>
      <family val="2"/>
    </font>
    <font>
      <b/>
      <sz val="10"/>
      <color indexed="10"/>
      <name val="Arial"/>
      <family val="2"/>
    </font>
    <font>
      <b/>
      <u/>
      <sz val="12"/>
      <name val="Arial"/>
      <family val="2"/>
    </font>
    <font>
      <b/>
      <sz val="10"/>
      <color indexed="17"/>
      <name val="Arial"/>
      <family val="2"/>
    </font>
    <font>
      <i/>
      <u/>
      <sz val="10"/>
      <color indexed="11"/>
      <name val="Arial"/>
      <family val="2"/>
    </font>
    <font>
      <i/>
      <sz val="10"/>
      <color indexed="11"/>
      <name val="Arial"/>
      <family val="2"/>
    </font>
    <font>
      <sz val="10"/>
      <color indexed="8"/>
      <name val="Arial"/>
      <family val="2"/>
    </font>
    <font>
      <sz val="8"/>
      <color indexed="81"/>
      <name val="Tahoma"/>
      <family val="2"/>
    </font>
    <font>
      <b/>
      <sz val="8"/>
      <color indexed="81"/>
      <name val="Tahoma"/>
      <family val="2"/>
    </font>
    <font>
      <sz val="10"/>
      <color rgb="FFFFC000"/>
      <name val="Arial"/>
      <family val="2"/>
    </font>
    <font>
      <sz val="10"/>
      <color rgb="FFFFFF00"/>
      <name val="Arial"/>
      <family val="2"/>
    </font>
    <font>
      <sz val="10"/>
      <color rgb="FFFF0000"/>
      <name val="Arial"/>
      <family val="2"/>
    </font>
    <font>
      <b/>
      <i/>
      <u/>
      <sz val="10"/>
      <name val="Arial"/>
      <family val="2"/>
    </font>
    <font>
      <sz val="9"/>
      <color indexed="81"/>
      <name val="Tahoma"/>
      <family val="2"/>
    </font>
    <font>
      <b/>
      <sz val="9"/>
      <color indexed="81"/>
      <name val="Tahoma"/>
      <family val="2"/>
    </font>
    <font>
      <sz val="11"/>
      <name val="Calibri"/>
      <family val="2"/>
    </font>
    <font>
      <b/>
      <sz val="10"/>
      <color rgb="FFFF0000"/>
      <name val="Arial"/>
      <family val="2"/>
    </font>
    <font>
      <b/>
      <u/>
      <sz val="10"/>
      <color indexed="8"/>
      <name val="Arial"/>
      <family val="2"/>
    </font>
    <font>
      <b/>
      <sz val="10"/>
      <color rgb="FF000000"/>
      <name val="Arial"/>
      <family val="2"/>
    </font>
    <font>
      <b/>
      <i/>
      <sz val="10"/>
      <color rgb="FF000000"/>
      <name val="Arial"/>
      <family val="2"/>
    </font>
    <font>
      <sz val="10"/>
      <color rgb="FF0070C0"/>
      <name val="Arial"/>
      <family val="2"/>
    </font>
    <font>
      <b/>
      <sz val="10"/>
      <color rgb="FF0070C0"/>
      <name val="Arial"/>
      <family val="2"/>
    </font>
    <font>
      <i/>
      <sz val="10"/>
      <color rgb="FF0070C0"/>
      <name val="Arial"/>
      <family val="2"/>
    </font>
    <font>
      <b/>
      <i/>
      <sz val="10"/>
      <color rgb="FF0070C0"/>
      <name val="Arial"/>
      <family val="2"/>
    </font>
    <font>
      <i/>
      <u/>
      <sz val="10"/>
      <color rgb="FF0070C0"/>
      <name val="Arial"/>
      <family val="2"/>
    </font>
    <font>
      <i/>
      <vertAlign val="superscript"/>
      <sz val="10"/>
      <color rgb="FF0070C0"/>
      <name val="Arial"/>
      <family val="2"/>
    </font>
    <font>
      <b/>
      <i/>
      <u/>
      <sz val="10"/>
      <color rgb="FF0070C0"/>
      <name val="Arial"/>
      <family val="2"/>
    </font>
  </fonts>
  <fills count="5">
    <fill>
      <patternFill patternType="none"/>
    </fill>
    <fill>
      <patternFill patternType="gray125"/>
    </fill>
    <fill>
      <patternFill patternType="solid">
        <fgColor indexed="51"/>
        <bgColor indexed="64"/>
      </patternFill>
    </fill>
    <fill>
      <patternFill patternType="solid">
        <fgColor rgb="FFFFFF00"/>
        <bgColor indexed="64"/>
      </patternFill>
    </fill>
    <fill>
      <patternFill patternType="solid">
        <fgColor theme="0" tint="-4.9989318521683403E-2"/>
        <bgColor indexed="64"/>
      </patternFill>
    </fill>
  </fills>
  <borders count="19">
    <border>
      <left/>
      <right/>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07">
    <xf numFmtId="0" fontId="0" fillId="0" borderId="0" xfId="0"/>
    <xf numFmtId="0" fontId="3" fillId="0" borderId="0" xfId="0" applyFont="1"/>
    <xf numFmtId="0" fontId="0" fillId="0" borderId="0" xfId="0" applyAlignment="1">
      <alignment vertical="distributed"/>
    </xf>
    <xf numFmtId="0" fontId="0" fillId="0" borderId="0" xfId="0" applyAlignment="1">
      <alignment horizontal="justify" vertical="top" wrapText="1"/>
    </xf>
    <xf numFmtId="0" fontId="2" fillId="0" borderId="0" xfId="0" applyFont="1" applyAlignment="1">
      <alignment vertical="top" wrapText="1"/>
    </xf>
    <xf numFmtId="0" fontId="2" fillId="0" borderId="0" xfId="0" applyFont="1"/>
    <xf numFmtId="0" fontId="8" fillId="0" borderId="0" xfId="0" applyFont="1" applyAlignment="1">
      <alignment horizontal="center"/>
    </xf>
    <xf numFmtId="0" fontId="0" fillId="0" borderId="0" xfId="0" applyBorder="1"/>
    <xf numFmtId="0" fontId="9" fillId="0" borderId="1" xfId="0" applyFont="1" applyBorder="1" applyAlignment="1">
      <alignment vertical="top" wrapText="1"/>
    </xf>
    <xf numFmtId="0" fontId="3" fillId="0" borderId="0" xfId="0" applyFont="1" applyAlignment="1">
      <alignment horizontal="left"/>
    </xf>
    <xf numFmtId="0" fontId="2" fillId="0" borderId="0" xfId="0" applyFont="1" applyAlignment="1">
      <alignment horizontal="left"/>
    </xf>
    <xf numFmtId="0" fontId="10" fillId="0" borderId="0" xfId="0" applyFont="1"/>
    <xf numFmtId="0" fontId="11" fillId="0" borderId="0" xfId="0" applyFont="1" applyAlignment="1">
      <alignment horizontal="right"/>
    </xf>
    <xf numFmtId="3" fontId="0" fillId="0" borderId="0" xfId="0" applyNumberFormat="1"/>
    <xf numFmtId="3" fontId="8" fillId="0" borderId="0" xfId="0" applyNumberFormat="1" applyFont="1" applyAlignment="1">
      <alignment horizontal="center"/>
    </xf>
    <xf numFmtId="3" fontId="0" fillId="0" borderId="0" xfId="0" applyNumberFormat="1" applyFill="1" applyBorder="1" applyAlignment="1">
      <alignment vertical="distributed"/>
    </xf>
    <xf numFmtId="3" fontId="2" fillId="0" borderId="0" xfId="0" applyNumberFormat="1" applyFont="1" applyFill="1" applyBorder="1" applyAlignment="1">
      <alignment horizontal="left" vertical="distributed" indent="2"/>
    </xf>
    <xf numFmtId="3" fontId="0" fillId="0" borderId="0" xfId="0" applyNumberFormat="1" applyFill="1" applyBorder="1" applyAlignment="1">
      <alignment horizontal="left" vertical="distributed" indent="2"/>
    </xf>
    <xf numFmtId="0" fontId="0" fillId="0" borderId="0" xfId="0" applyAlignment="1">
      <alignment horizontal="left"/>
    </xf>
    <xf numFmtId="3" fontId="10" fillId="0" borderId="0" xfId="0" applyNumberFormat="1" applyFont="1" applyFill="1" applyBorder="1" applyAlignment="1">
      <alignment horizontal="left" vertical="distributed" indent="2"/>
    </xf>
    <xf numFmtId="0" fontId="4" fillId="0" borderId="0" xfId="0" applyFont="1"/>
    <xf numFmtId="3" fontId="10" fillId="0" borderId="0" xfId="0" applyNumberFormat="1" applyFont="1" applyFill="1" applyBorder="1" applyAlignment="1">
      <alignment vertical="distributed"/>
    </xf>
    <xf numFmtId="3" fontId="4" fillId="0" borderId="0" xfId="0" applyNumberFormat="1" applyFont="1" applyFill="1" applyBorder="1" applyAlignment="1"/>
    <xf numFmtId="3" fontId="4" fillId="0" borderId="0" xfId="0" applyNumberFormat="1" applyFont="1" applyFill="1" applyBorder="1" applyAlignment="1">
      <alignment horizontal="left" vertical="distributed" indent="2"/>
    </xf>
    <xf numFmtId="3" fontId="2" fillId="0" borderId="0" xfId="0" applyNumberFormat="1" applyFont="1" applyFill="1" applyBorder="1" applyAlignment="1">
      <alignment vertical="distributed"/>
    </xf>
    <xf numFmtId="0" fontId="0" fillId="0" borderId="0" xfId="0" applyFill="1" applyAlignment="1">
      <alignment vertical="distributed"/>
    </xf>
    <xf numFmtId="0" fontId="15" fillId="0" borderId="0" xfId="0" applyFont="1" applyAlignment="1">
      <alignment horizontal="justify"/>
    </xf>
    <xf numFmtId="0" fontId="0" fillId="0" borderId="0" xfId="0" applyAlignment="1">
      <alignment vertical="top" wrapText="1"/>
    </xf>
    <xf numFmtId="0" fontId="17" fillId="0" borderId="0" xfId="0" applyFont="1" applyBorder="1" applyAlignment="1">
      <alignment horizontal="left" vertical="center" wrapText="1"/>
    </xf>
    <xf numFmtId="0" fontId="0" fillId="0" borderId="0" xfId="0" applyAlignment="1">
      <alignment vertical="center"/>
    </xf>
    <xf numFmtId="0" fontId="0" fillId="0" borderId="0" xfId="0" applyAlignment="1">
      <alignment vertical="top"/>
    </xf>
    <xf numFmtId="0" fontId="0" fillId="0" borderId="0" xfId="0" applyAlignment="1"/>
    <xf numFmtId="0" fontId="0" fillId="0" borderId="0" xfId="0" quotePrefix="1" applyAlignment="1">
      <alignment horizontal="left"/>
    </xf>
    <xf numFmtId="1" fontId="0" fillId="0" borderId="0" xfId="0" applyNumberFormat="1" applyAlignment="1">
      <alignment horizontal="center"/>
    </xf>
    <xf numFmtId="3" fontId="10" fillId="0" borderId="0" xfId="0" applyNumberFormat="1" applyFont="1" applyFill="1" applyBorder="1" applyAlignment="1">
      <alignment horizontal="center" vertical="distributed"/>
    </xf>
    <xf numFmtId="3" fontId="0" fillId="0" borderId="0" xfId="0" applyNumberFormat="1" applyFill="1" applyBorder="1" applyAlignment="1">
      <alignment horizontal="center" vertical="distributed"/>
    </xf>
    <xf numFmtId="0" fontId="2" fillId="0" borderId="0" xfId="0" applyFont="1" applyAlignment="1">
      <alignment vertical="distributed" wrapText="1"/>
    </xf>
    <xf numFmtId="0" fontId="19" fillId="0" borderId="0" xfId="0" applyFont="1"/>
    <xf numFmtId="0" fontId="0" fillId="0" borderId="0" xfId="0" applyFill="1"/>
    <xf numFmtId="0" fontId="0" fillId="0" borderId="2" xfId="0" applyFill="1" applyBorder="1" applyAlignment="1">
      <alignment vertical="distributed"/>
    </xf>
    <xf numFmtId="0" fontId="0" fillId="0" borderId="0" xfId="0" applyFill="1" applyBorder="1" applyAlignment="1">
      <alignment vertical="distributed"/>
    </xf>
    <xf numFmtId="0" fontId="0" fillId="0" borderId="3" xfId="0" applyFill="1" applyBorder="1"/>
    <xf numFmtId="0" fontId="0" fillId="0" borderId="0" xfId="0" applyFill="1" applyBorder="1"/>
    <xf numFmtId="0" fontId="2" fillId="0" borderId="0" xfId="0" applyFont="1" applyFill="1" applyBorder="1" applyAlignment="1">
      <alignment vertical="distributed"/>
    </xf>
    <xf numFmtId="0" fontId="2" fillId="0" borderId="0" xfId="0" applyFont="1" applyFill="1" applyAlignment="1">
      <alignment horizontal="center"/>
    </xf>
    <xf numFmtId="0" fontId="10" fillId="0" borderId="0" xfId="0" quotePrefix="1" applyFont="1" applyAlignment="1">
      <alignment horizontal="left"/>
    </xf>
    <xf numFmtId="0" fontId="10" fillId="0" borderId="0" xfId="0" applyFont="1" applyFill="1"/>
    <xf numFmtId="4" fontId="10" fillId="0" borderId="0" xfId="0" applyNumberFormat="1" applyFont="1" applyFill="1" applyAlignment="1">
      <alignment horizontal="right" indent="3"/>
    </xf>
    <xf numFmtId="4" fontId="0" fillId="0" borderId="0" xfId="0" applyNumberFormat="1" applyFill="1" applyAlignment="1">
      <alignment horizontal="right" indent="3"/>
    </xf>
    <xf numFmtId="4" fontId="0" fillId="0" borderId="0" xfId="0" applyNumberFormat="1" applyAlignment="1">
      <alignment horizontal="right" indent="3"/>
    </xf>
    <xf numFmtId="164" fontId="0" fillId="0" borderId="0" xfId="0" applyNumberFormat="1" applyFill="1" applyAlignment="1">
      <alignment horizontal="right" indent="3"/>
    </xf>
    <xf numFmtId="0" fontId="16" fillId="0" borderId="0" xfId="0" applyFont="1" applyFill="1" applyBorder="1" applyAlignment="1">
      <alignment horizontal="center" vertical="center" wrapText="1"/>
    </xf>
    <xf numFmtId="0" fontId="0" fillId="0" borderId="0" xfId="0" applyFill="1" applyAlignment="1"/>
    <xf numFmtId="0" fontId="17" fillId="0" borderId="4" xfId="0" applyFont="1" applyBorder="1" applyAlignment="1">
      <alignment horizontal="center" vertical="top" wrapText="1"/>
    </xf>
    <xf numFmtId="3" fontId="4" fillId="0" borderId="0" xfId="0" applyNumberFormat="1" applyFont="1" applyFill="1" applyBorder="1" applyAlignment="1">
      <alignment horizontal="right" indent="3"/>
    </xf>
    <xf numFmtId="3" fontId="4" fillId="0" borderId="0" xfId="0" applyNumberFormat="1" applyFont="1" applyFill="1" applyBorder="1" applyAlignment="1">
      <alignment horizontal="right" vertical="distributed" indent="3"/>
    </xf>
    <xf numFmtId="3" fontId="2" fillId="0" borderId="0" xfId="0" applyNumberFormat="1" applyFont="1" applyFill="1" applyBorder="1" applyAlignment="1">
      <alignment horizontal="right" vertical="distributed" indent="3"/>
    </xf>
    <xf numFmtId="0" fontId="11" fillId="0" borderId="0" xfId="0" applyFont="1" applyFill="1" applyAlignment="1">
      <alignment horizontal="right"/>
    </xf>
    <xf numFmtId="0" fontId="20" fillId="0" borderId="0" xfId="0" applyFont="1"/>
    <xf numFmtId="1" fontId="0" fillId="0" borderId="0" xfId="0" applyNumberFormat="1" applyFill="1"/>
    <xf numFmtId="0" fontId="21" fillId="0" borderId="0" xfId="0" applyFont="1" applyAlignment="1">
      <alignment horizontal="center"/>
    </xf>
    <xf numFmtId="0" fontId="21" fillId="0" borderId="0" xfId="0" applyFont="1" applyFill="1" applyBorder="1" applyAlignment="1">
      <alignment horizontal="right" vertical="distributed" indent="2"/>
    </xf>
    <xf numFmtId="0" fontId="0" fillId="0" borderId="0" xfId="0" applyFill="1" applyBorder="1" applyAlignment="1">
      <alignment horizontal="right" vertical="distributed" indent="2"/>
    </xf>
    <xf numFmtId="0" fontId="21" fillId="0" borderId="0" xfId="0" applyFont="1" applyFill="1" applyBorder="1"/>
    <xf numFmtId="0" fontId="1" fillId="0" borderId="0" xfId="0" applyFont="1" applyFill="1" applyAlignment="1">
      <alignment vertical="justify" wrapText="1"/>
    </xf>
    <xf numFmtId="0" fontId="2" fillId="0" borderId="0" xfId="0" applyFont="1" applyFill="1"/>
    <xf numFmtId="0" fontId="0" fillId="0" borderId="0" xfId="0" applyFill="1" applyAlignment="1">
      <alignment horizontal="left"/>
    </xf>
    <xf numFmtId="0" fontId="4" fillId="0" borderId="0" xfId="0" applyFont="1" applyFill="1"/>
    <xf numFmtId="164" fontId="4" fillId="0" borderId="0" xfId="0" applyNumberFormat="1" applyFont="1" applyFill="1" applyAlignment="1">
      <alignment horizontal="right" indent="3"/>
    </xf>
    <xf numFmtId="3" fontId="0" fillId="0" borderId="0" xfId="0" applyNumberFormat="1" applyFill="1" applyAlignment="1">
      <alignment horizontal="right" indent="3"/>
    </xf>
    <xf numFmtId="164" fontId="2" fillId="0" borderId="0" xfId="0" applyNumberFormat="1" applyFont="1" applyFill="1" applyAlignment="1">
      <alignment horizontal="right" indent="3"/>
    </xf>
    <xf numFmtId="0" fontId="0" fillId="0" borderId="0" xfId="0" applyFill="1" applyAlignment="1">
      <alignment horizontal="justify" vertical="justify" wrapText="1"/>
    </xf>
    <xf numFmtId="1" fontId="8" fillId="0" borderId="0" xfId="0" applyNumberFormat="1" applyFont="1" applyFill="1" applyAlignment="1">
      <alignment horizontal="center"/>
    </xf>
    <xf numFmtId="1" fontId="2" fillId="0" borderId="0" xfId="0" applyNumberFormat="1" applyFont="1" applyFill="1" applyAlignment="1">
      <alignment horizontal="center"/>
    </xf>
    <xf numFmtId="0" fontId="22" fillId="0" borderId="0" xfId="0" applyFont="1" applyFill="1" applyAlignment="1">
      <alignment horizontal="right"/>
    </xf>
    <xf numFmtId="0" fontId="23" fillId="0" borderId="0" xfId="0" applyFont="1" applyFill="1"/>
    <xf numFmtId="0" fontId="24" fillId="0" borderId="0" xfId="0" applyFont="1"/>
    <xf numFmtId="0" fontId="0" fillId="0" borderId="3" xfId="0" applyFill="1" applyBorder="1" applyAlignment="1">
      <alignment horizontal="right" vertical="distributed" indent="2"/>
    </xf>
    <xf numFmtId="3" fontId="2" fillId="0" borderId="0" xfId="0" applyNumberFormat="1" applyFont="1" applyFill="1" applyBorder="1" applyAlignment="1">
      <alignment horizontal="right" vertical="center" indent="3"/>
    </xf>
    <xf numFmtId="3" fontId="8" fillId="0" borderId="0" xfId="0" applyNumberFormat="1" applyFont="1" applyAlignment="1">
      <alignment horizontal="right" vertical="center" indent="3"/>
    </xf>
    <xf numFmtId="3" fontId="0" fillId="0" borderId="0" xfId="0" applyNumberFormat="1" applyFill="1" applyBorder="1" applyAlignment="1">
      <alignment horizontal="right" vertical="center" indent="3"/>
    </xf>
    <xf numFmtId="3" fontId="0" fillId="0" borderId="0" xfId="0" applyNumberFormat="1" applyFill="1" applyAlignment="1">
      <alignment horizontal="right" vertical="center" indent="3"/>
    </xf>
    <xf numFmtId="4" fontId="1" fillId="0" borderId="0" xfId="0" applyNumberFormat="1" applyFont="1" applyFill="1" applyAlignment="1">
      <alignment horizontal="right" indent="3"/>
    </xf>
    <xf numFmtId="0" fontId="0" fillId="0" borderId="0" xfId="0" quotePrefix="1" applyAlignment="1">
      <alignment horizontal="left" vertical="center" indent="2"/>
    </xf>
    <xf numFmtId="0" fontId="0" fillId="0" borderId="0" xfId="0" quotePrefix="1" applyAlignment="1">
      <alignment horizontal="left" vertical="center" indent="1"/>
    </xf>
    <xf numFmtId="0" fontId="0" fillId="0" borderId="0" xfId="0" applyFill="1" applyAlignment="1">
      <alignment horizontal="right" indent="3"/>
    </xf>
    <xf numFmtId="3" fontId="8" fillId="0" borderId="0" xfId="0" applyNumberFormat="1" applyFont="1" applyFill="1" applyAlignment="1">
      <alignment horizontal="center"/>
    </xf>
    <xf numFmtId="3" fontId="8" fillId="0" borderId="0" xfId="0" applyNumberFormat="1" applyFont="1" applyFill="1" applyBorder="1" applyAlignment="1">
      <alignment horizontal="right" vertical="distributed"/>
    </xf>
    <xf numFmtId="0" fontId="33" fillId="0" borderId="0" xfId="0" applyFont="1" applyAlignment="1">
      <alignment vertical="center"/>
    </xf>
    <xf numFmtId="3" fontId="2" fillId="0" borderId="0" xfId="0" applyNumberFormat="1" applyFont="1" applyFill="1"/>
    <xf numFmtId="3" fontId="0" fillId="0" borderId="0" xfId="0" applyNumberFormat="1" applyFill="1" applyAlignment="1">
      <alignment horizontal="right" vertical="center" indent="3"/>
    </xf>
    <xf numFmtId="0" fontId="0" fillId="0" borderId="0" xfId="0" applyFont="1" applyFill="1" applyBorder="1" applyAlignment="1">
      <alignment vertical="distributed"/>
    </xf>
    <xf numFmtId="1" fontId="2" fillId="0" borderId="0" xfId="0" applyNumberFormat="1" applyFont="1" applyFill="1"/>
    <xf numFmtId="0" fontId="36" fillId="0" borderId="0" xfId="0" applyFont="1" applyFill="1"/>
    <xf numFmtId="3" fontId="37" fillId="0" borderId="0" xfId="0" applyNumberFormat="1" applyFont="1" applyFill="1"/>
    <xf numFmtId="0" fontId="38" fillId="0" borderId="0" xfId="0" applyFont="1"/>
    <xf numFmtId="3" fontId="40" fillId="0" borderId="0" xfId="0" applyNumberFormat="1" applyFont="1" applyFill="1" applyBorder="1" applyAlignment="1">
      <alignment horizontal="center" vertical="distributed"/>
    </xf>
    <xf numFmtId="3" fontId="38" fillId="0" borderId="0" xfId="0" applyNumberFormat="1" applyFont="1" applyFill="1" applyBorder="1" applyAlignment="1">
      <alignment horizontal="center" vertical="distributed"/>
    </xf>
    <xf numFmtId="3" fontId="38" fillId="0" borderId="0" xfId="0" applyNumberFormat="1" applyFont="1" applyFill="1" applyAlignment="1">
      <alignment horizontal="right" vertical="center" indent="3"/>
    </xf>
    <xf numFmtId="3" fontId="40" fillId="0" borderId="0" xfId="0" applyNumberFormat="1" applyFont="1" applyFill="1" applyBorder="1" applyAlignment="1">
      <alignment horizontal="left" vertical="distributed" indent="2"/>
    </xf>
    <xf numFmtId="4" fontId="40" fillId="0" borderId="0" xfId="0" applyNumberFormat="1" applyFont="1" applyFill="1" applyAlignment="1">
      <alignment horizontal="right" indent="3"/>
    </xf>
    <xf numFmtId="0" fontId="9" fillId="0" borderId="0" xfId="0" applyFont="1"/>
    <xf numFmtId="0" fontId="9" fillId="0" borderId="0" xfId="0" applyFont="1" applyFill="1"/>
    <xf numFmtId="3" fontId="38" fillId="0" borderId="0" xfId="0" applyNumberFormat="1" applyFont="1" applyFill="1"/>
    <xf numFmtId="0" fontId="40" fillId="0" borderId="0" xfId="0" applyFont="1" applyFill="1"/>
    <xf numFmtId="0" fontId="38" fillId="0" borderId="0" xfId="0" applyFont="1" applyFill="1"/>
    <xf numFmtId="3" fontId="40" fillId="0" borderId="0" xfId="0" applyNumberFormat="1" applyFont="1" applyFill="1"/>
    <xf numFmtId="3" fontId="38" fillId="3" borderId="0" xfId="0" applyNumberFormat="1" applyFont="1" applyFill="1"/>
    <xf numFmtId="3" fontId="38" fillId="3" borderId="0" xfId="0" applyNumberFormat="1" applyFont="1" applyFill="1" applyBorder="1" applyAlignment="1">
      <alignment vertical="distributed"/>
    </xf>
    <xf numFmtId="0" fontId="41" fillId="0" borderId="0" xfId="0" applyFont="1" applyFill="1" applyAlignment="1">
      <alignment horizontal="left" wrapText="1"/>
    </xf>
    <xf numFmtId="0" fontId="2" fillId="0" borderId="0" xfId="0" applyFont="1" applyAlignment="1">
      <alignment horizontal="justify" vertical="center"/>
    </xf>
    <xf numFmtId="3" fontId="40" fillId="0" borderId="0" xfId="0" applyNumberFormat="1" applyFont="1" applyFill="1" applyBorder="1" applyAlignment="1">
      <alignment horizontal="left" indent="2"/>
    </xf>
    <xf numFmtId="3" fontId="2" fillId="0" borderId="0" xfId="0" applyNumberFormat="1" applyFont="1" applyFill="1" applyAlignment="1">
      <alignment horizontal="right" indent="3"/>
    </xf>
    <xf numFmtId="3" fontId="2" fillId="0" borderId="0" xfId="0" applyNumberFormat="1" applyFont="1" applyFill="1" applyBorder="1" applyAlignment="1">
      <alignment horizontal="left" indent="2"/>
    </xf>
    <xf numFmtId="4" fontId="38" fillId="0" borderId="0" xfId="0" applyNumberFormat="1" applyFont="1" applyFill="1" applyAlignment="1">
      <alignment horizontal="right" indent="3"/>
    </xf>
    <xf numFmtId="4" fontId="2" fillId="0" borderId="0" xfId="0" applyNumberFormat="1" applyFont="1" applyFill="1" applyAlignment="1">
      <alignment horizontal="right" indent="3"/>
    </xf>
    <xf numFmtId="3" fontId="38" fillId="0" borderId="0" xfId="0" applyNumberFormat="1" applyFont="1" applyFill="1" applyBorder="1" applyAlignment="1">
      <alignment horizontal="left" vertical="distributed" indent="2"/>
    </xf>
    <xf numFmtId="3" fontId="40" fillId="0" borderId="0" xfId="0" applyNumberFormat="1" applyFont="1" applyFill="1" applyAlignment="1">
      <alignment horizontal="right" indent="3"/>
    </xf>
    <xf numFmtId="3" fontId="40" fillId="0" borderId="0" xfId="0" applyNumberFormat="1" applyFont="1" applyFill="1" applyAlignment="1">
      <alignment horizontal="right" vertical="center" indent="3"/>
    </xf>
    <xf numFmtId="0" fontId="42" fillId="0" borderId="0" xfId="0" applyFont="1" applyFill="1" applyAlignment="1">
      <alignment horizontal="right"/>
    </xf>
    <xf numFmtId="3" fontId="40" fillId="0" borderId="0" xfId="0" applyNumberFormat="1" applyFont="1" applyFill="1" applyBorder="1" applyAlignment="1">
      <alignment horizontal="right" indent="3"/>
    </xf>
    <xf numFmtId="164" fontId="40" fillId="0" borderId="0" xfId="0" applyNumberFormat="1" applyFont="1" applyFill="1" applyAlignment="1">
      <alignment horizontal="right" indent="3"/>
    </xf>
    <xf numFmtId="3" fontId="40" fillId="0" borderId="0" xfId="0" applyNumberFormat="1" applyFont="1" applyFill="1" applyBorder="1" applyAlignment="1">
      <alignment horizontal="right" vertical="distributed" indent="3"/>
    </xf>
    <xf numFmtId="0" fontId="42" fillId="0" borderId="0" xfId="0" applyFont="1" applyAlignment="1">
      <alignment horizontal="right"/>
    </xf>
    <xf numFmtId="0" fontId="40" fillId="0" borderId="0" xfId="0" applyFont="1"/>
    <xf numFmtId="0" fontId="44" fillId="0" borderId="0" xfId="0" applyFont="1" applyFill="1" applyAlignment="1">
      <alignment horizontal="right"/>
    </xf>
    <xf numFmtId="3" fontId="40" fillId="0" borderId="0" xfId="0" applyNumberFormat="1" applyFont="1" applyFill="1" applyBorder="1" applyAlignment="1">
      <alignment horizontal="center"/>
    </xf>
    <xf numFmtId="3" fontId="2" fillId="0" borderId="0" xfId="0" applyNumberFormat="1" applyFont="1" applyFill="1" applyBorder="1" applyAlignment="1">
      <alignment horizontal="center"/>
    </xf>
    <xf numFmtId="3" fontId="8" fillId="0" borderId="0" xfId="0" applyNumberFormat="1" applyFont="1" applyFill="1" applyBorder="1" applyAlignment="1">
      <alignment vertical="distributed"/>
    </xf>
    <xf numFmtId="0" fontId="0" fillId="4" borderId="3" xfId="0" applyFill="1" applyBorder="1"/>
    <xf numFmtId="0" fontId="0" fillId="4" borderId="0" xfId="0" applyFill="1" applyBorder="1"/>
    <xf numFmtId="0" fontId="4" fillId="4" borderId="3" xfId="0" applyNumberFormat="1" applyFont="1" applyFill="1" applyBorder="1" applyAlignment="1">
      <alignment horizontal="right" vertical="distributed" indent="2"/>
    </xf>
    <xf numFmtId="0" fontId="0" fillId="4" borderId="0" xfId="0" applyFill="1" applyBorder="1" applyAlignment="1">
      <alignment vertical="distributed"/>
    </xf>
    <xf numFmtId="166" fontId="1" fillId="4" borderId="3" xfId="0" applyNumberFormat="1" applyFont="1" applyFill="1" applyBorder="1" applyAlignment="1">
      <alignment horizontal="right" vertical="distributed" indent="2"/>
    </xf>
    <xf numFmtId="167" fontId="1" fillId="4" borderId="3" xfId="0" applyNumberFormat="1" applyFont="1" applyFill="1" applyBorder="1" applyAlignment="1">
      <alignment horizontal="right" vertical="distributed" indent="2"/>
    </xf>
    <xf numFmtId="165" fontId="1" fillId="4" borderId="3" xfId="0" applyNumberFormat="1" applyFont="1" applyFill="1" applyBorder="1"/>
    <xf numFmtId="165" fontId="4" fillId="4" borderId="3" xfId="0" applyNumberFormat="1" applyFont="1" applyFill="1" applyBorder="1" applyAlignment="1">
      <alignment horizontal="right" vertical="distributed" indent="2"/>
    </xf>
    <xf numFmtId="0" fontId="2" fillId="4" borderId="0" xfId="0" applyFont="1" applyFill="1" applyBorder="1" applyAlignment="1">
      <alignment vertical="distributed"/>
    </xf>
    <xf numFmtId="0" fontId="1" fillId="4" borderId="3" xfId="0" applyFont="1" applyFill="1" applyBorder="1"/>
    <xf numFmtId="0" fontId="1" fillId="4" borderId="3" xfId="0" applyFont="1" applyFill="1" applyBorder="1" applyAlignment="1">
      <alignment horizontal="right" vertical="distributed" indent="2"/>
    </xf>
    <xf numFmtId="167" fontId="4" fillId="4" borderId="3" xfId="0" applyNumberFormat="1" applyFont="1" applyFill="1" applyBorder="1" applyAlignment="1">
      <alignment horizontal="right" vertical="distributed" indent="2"/>
    </xf>
    <xf numFmtId="0" fontId="4" fillId="4" borderId="3" xfId="0" applyFont="1" applyFill="1" applyBorder="1" applyAlignment="1">
      <alignment horizontal="right" vertical="distributed" indent="2"/>
    </xf>
    <xf numFmtId="2" fontId="2" fillId="4" borderId="3" xfId="0" applyNumberFormat="1" applyFont="1" applyFill="1" applyBorder="1" applyAlignment="1">
      <alignment horizontal="right" vertical="distributed" indent="2"/>
    </xf>
    <xf numFmtId="164" fontId="1" fillId="0" borderId="0" xfId="0" applyNumberFormat="1" applyFont="1" applyFill="1" applyAlignment="1">
      <alignment horizontal="right" indent="3"/>
    </xf>
    <xf numFmtId="0" fontId="9" fillId="0" borderId="0" xfId="0" applyFont="1" applyFill="1" applyAlignment="1">
      <alignment horizontal="center"/>
    </xf>
    <xf numFmtId="0" fontId="2" fillId="0" borderId="0" xfId="0" applyFont="1" applyAlignment="1">
      <alignment horizontal="justify" vertical="center"/>
    </xf>
    <xf numFmtId="0" fontId="2" fillId="0" borderId="0" xfId="0" applyFont="1" applyAlignment="1">
      <alignment horizontal="justify" vertical="justify" wrapText="1"/>
    </xf>
    <xf numFmtId="0" fontId="0" fillId="0" borderId="0" xfId="0" applyAlignment="1">
      <alignment horizontal="left" vertical="top" wrapText="1"/>
    </xf>
    <xf numFmtId="0" fontId="2" fillId="0" borderId="6"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4" borderId="6"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 fillId="0" borderId="0" xfId="0" applyFont="1" applyAlignment="1">
      <alignment horizontal="justify" vertical="justify" wrapText="1"/>
    </xf>
    <xf numFmtId="0" fontId="0" fillId="0" borderId="0" xfId="0" applyAlignment="1">
      <alignment horizontal="justify" vertical="justify" wrapText="1"/>
    </xf>
    <xf numFmtId="0" fontId="2" fillId="4" borderId="3" xfId="0" applyFont="1" applyFill="1" applyBorder="1" applyAlignment="1">
      <alignment horizontal="center" vertical="top" wrapText="1"/>
    </xf>
    <xf numFmtId="0" fontId="4" fillId="4" borderId="0" xfId="0" applyFont="1" applyFill="1" applyBorder="1" applyAlignment="1">
      <alignment horizontal="center" vertical="top" wrapText="1"/>
    </xf>
    <xf numFmtId="0" fontId="9" fillId="0" borderId="0" xfId="0" applyFont="1" applyBorder="1" applyAlignment="1">
      <alignment horizontal="left" vertical="top" wrapText="1"/>
    </xf>
    <xf numFmtId="0" fontId="9" fillId="0" borderId="1" xfId="0" applyFont="1" applyBorder="1" applyAlignment="1">
      <alignment horizontal="left" vertical="top" wrapText="1"/>
    </xf>
    <xf numFmtId="0" fontId="8" fillId="0" borderId="6" xfId="0" applyFont="1" applyFill="1" applyBorder="1" applyAlignment="1">
      <alignment horizontal="center"/>
    </xf>
    <xf numFmtId="0" fontId="8" fillId="0" borderId="1" xfId="0" applyFont="1" applyFill="1" applyBorder="1" applyAlignment="1">
      <alignment horizontal="center"/>
    </xf>
    <xf numFmtId="0" fontId="8" fillId="0" borderId="5" xfId="0" applyFont="1" applyFill="1" applyBorder="1" applyAlignment="1">
      <alignment horizontal="center"/>
    </xf>
    <xf numFmtId="0" fontId="8" fillId="4" borderId="6" xfId="0" applyFont="1" applyFill="1" applyBorder="1" applyAlignment="1">
      <alignment horizontal="center"/>
    </xf>
    <xf numFmtId="0" fontId="8" fillId="4" borderId="1" xfId="0" applyFont="1" applyFill="1" applyBorder="1" applyAlignment="1">
      <alignment horizontal="center"/>
    </xf>
    <xf numFmtId="0" fontId="2" fillId="0" borderId="3"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2" xfId="0" applyFont="1" applyFill="1" applyBorder="1" applyAlignment="1">
      <alignment horizontal="center" vertical="top" wrapText="1"/>
    </xf>
    <xf numFmtId="0" fontId="16" fillId="0" borderId="10" xfId="0" applyFont="1" applyFill="1" applyBorder="1" applyAlignment="1">
      <alignment horizontal="center" vertical="center" wrapText="1"/>
    </xf>
    <xf numFmtId="0" fontId="17" fillId="0" borderId="9" xfId="0" applyFont="1" applyBorder="1" applyAlignment="1">
      <alignment horizontal="left" vertical="center" wrapText="1"/>
    </xf>
    <xf numFmtId="0" fontId="0" fillId="0" borderId="9" xfId="0" applyBorder="1"/>
    <xf numFmtId="0" fontId="0" fillId="0" borderId="8" xfId="0" applyBorder="1"/>
    <xf numFmtId="0" fontId="0" fillId="0" borderId="1" xfId="0" applyBorder="1"/>
    <xf numFmtId="0" fontId="0" fillId="0" borderId="5" xfId="0" applyBorder="1"/>
    <xf numFmtId="2" fontId="17" fillId="0" borderId="7" xfId="0" applyNumberFormat="1" applyFont="1" applyFill="1" applyBorder="1" applyAlignment="1">
      <alignment horizontal="center" vertical="center" wrapText="1"/>
    </xf>
    <xf numFmtId="2" fontId="17" fillId="0" borderId="4" xfId="0" applyNumberFormat="1" applyFont="1" applyFill="1" applyBorder="1" applyAlignment="1">
      <alignment horizontal="center" vertical="center" wrapText="1"/>
    </xf>
    <xf numFmtId="0" fontId="0" fillId="0" borderId="0" xfId="0" applyAlignment="1">
      <alignment horizontal="justify" vertical="distributed" wrapText="1"/>
    </xf>
    <xf numFmtId="0" fontId="17" fillId="0" borderId="0" xfId="0" applyFont="1" applyBorder="1" applyAlignment="1">
      <alignment horizontal="center" vertical="distributed" wrapText="1"/>
    </xf>
    <xf numFmtId="0" fontId="17" fillId="0" borderId="2" xfId="0" applyFont="1" applyBorder="1" applyAlignment="1">
      <alignment horizontal="center" vertical="distributed" wrapText="1"/>
    </xf>
    <xf numFmtId="0" fontId="17" fillId="0" borderId="1" xfId="0" applyFont="1" applyBorder="1" applyAlignment="1">
      <alignment horizontal="center" vertical="distributed" wrapText="1"/>
    </xf>
    <xf numFmtId="0" fontId="17" fillId="0" borderId="5" xfId="0" applyFont="1" applyBorder="1" applyAlignment="1">
      <alignment horizontal="center" vertical="distributed" wrapText="1"/>
    </xf>
    <xf numFmtId="0" fontId="17" fillId="0" borderId="3"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0" xfId="0" applyFont="1" applyBorder="1" applyAlignment="1">
      <alignment horizontal="left" vertical="center" wrapText="1"/>
    </xf>
    <xf numFmtId="0" fontId="17" fillId="0" borderId="2" xfId="0" applyFont="1" applyBorder="1" applyAlignment="1">
      <alignment horizontal="left" vertical="center" wrapText="1"/>
    </xf>
    <xf numFmtId="0" fontId="17" fillId="0" borderId="7"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4" fillId="0" borderId="0" xfId="0" applyFont="1" applyAlignment="1">
      <alignment horizontal="justify" vertical="justify" wrapText="1"/>
    </xf>
    <xf numFmtId="3" fontId="16" fillId="0" borderId="10" xfId="0" applyNumberFormat="1" applyFont="1" applyFill="1" applyBorder="1" applyAlignment="1">
      <alignment horizontal="center" vertical="center" wrapText="1"/>
    </xf>
    <xf numFmtId="0" fontId="17" fillId="0" borderId="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8"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 fillId="0" borderId="0" xfId="0" applyFont="1" applyFill="1" applyAlignment="1">
      <alignment horizontal="justify" vertical="justify" wrapText="1"/>
    </xf>
    <xf numFmtId="0" fontId="1" fillId="2" borderId="11" xfId="0" applyFont="1" applyFill="1" applyBorder="1" applyAlignment="1">
      <alignment horizontal="justify" vertical="justify" wrapText="1"/>
    </xf>
    <xf numFmtId="0" fontId="1" fillId="2" borderId="12" xfId="0" applyFont="1" applyFill="1" applyBorder="1" applyAlignment="1">
      <alignment horizontal="justify" vertical="justify" wrapText="1"/>
    </xf>
    <xf numFmtId="0" fontId="1" fillId="2" borderId="13" xfId="0" applyFont="1" applyFill="1" applyBorder="1" applyAlignment="1">
      <alignment horizontal="justify" vertical="justify" wrapText="1"/>
    </xf>
    <xf numFmtId="0" fontId="1" fillId="2" borderId="14" xfId="0" applyFont="1" applyFill="1" applyBorder="1" applyAlignment="1">
      <alignment horizontal="justify" vertical="justify" wrapText="1"/>
    </xf>
    <xf numFmtId="0" fontId="1" fillId="2" borderId="0" xfId="0" applyFont="1" applyFill="1" applyBorder="1" applyAlignment="1">
      <alignment horizontal="justify" vertical="justify" wrapText="1"/>
    </xf>
    <xf numFmtId="0" fontId="1" fillId="2" borderId="15" xfId="0" applyFont="1" applyFill="1" applyBorder="1" applyAlignment="1">
      <alignment horizontal="justify" vertical="justify" wrapText="1"/>
    </xf>
    <xf numFmtId="0" fontId="1" fillId="2" borderId="16" xfId="0" applyFont="1" applyFill="1" applyBorder="1" applyAlignment="1">
      <alignment horizontal="justify" vertical="justify" wrapText="1"/>
    </xf>
    <xf numFmtId="0" fontId="1" fillId="2" borderId="17" xfId="0" applyFont="1" applyFill="1" applyBorder="1" applyAlignment="1">
      <alignment horizontal="justify" vertical="justify" wrapText="1"/>
    </xf>
    <xf numFmtId="0" fontId="1" fillId="2" borderId="18" xfId="0" applyFont="1" applyFill="1" applyBorder="1" applyAlignment="1">
      <alignment horizontal="justify" vertical="justify" wrapText="1"/>
    </xf>
    <xf numFmtId="0" fontId="0" fillId="0" borderId="0" xfId="0" applyAlignment="1">
      <alignment horizontal="justify" vertical="justify"/>
    </xf>
    <xf numFmtId="0" fontId="2" fillId="0" borderId="0" xfId="0" applyFont="1" applyFill="1" applyAlignment="1">
      <alignment horizontal="center"/>
    </xf>
    <xf numFmtId="49" fontId="24" fillId="0" borderId="0" xfId="0" applyNumberFormat="1" applyFont="1" applyFill="1" applyAlignment="1">
      <alignment horizontal="justify" vertical="justify" wrapText="1"/>
    </xf>
    <xf numFmtId="0" fontId="30" fillId="0" borderId="0" xfId="0" applyFont="1" applyAlignment="1">
      <alignment horizontal="center"/>
    </xf>
  </cellXfs>
  <cellStyles count="1">
    <cellStyle name="Standard"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6"/>
  <sheetViews>
    <sheetView workbookViewId="0">
      <selection activeCell="I13" sqref="I13"/>
    </sheetView>
  </sheetViews>
  <sheetFormatPr baseColWidth="10" defaultRowHeight="12.75" x14ac:dyDescent="0.2"/>
  <cols>
    <col min="1" max="1" width="40.42578125" customWidth="1"/>
    <col min="2" max="2" width="42.28515625" customWidth="1"/>
    <col min="3" max="3" width="8.28515625" customWidth="1"/>
    <col min="4" max="4" width="10.42578125" customWidth="1"/>
    <col min="6" max="6" width="6.5703125" customWidth="1"/>
    <col min="7" max="9" width="7" customWidth="1"/>
  </cols>
  <sheetData>
    <row r="1" spans="1:14" ht="15.75" x14ac:dyDescent="0.25">
      <c r="A1" s="58" t="s">
        <v>75</v>
      </c>
    </row>
    <row r="2" spans="1:14" x14ac:dyDescent="0.2">
      <c r="C2" s="44"/>
      <c r="G2" s="44"/>
    </row>
    <row r="3" spans="1:14" x14ac:dyDescent="0.2">
      <c r="A3" s="5" t="s">
        <v>80</v>
      </c>
      <c r="B3" s="11"/>
      <c r="C3" s="87">
        <v>60407</v>
      </c>
    </row>
    <row r="4" spans="1:14" x14ac:dyDescent="0.2">
      <c r="A4" s="5"/>
      <c r="B4" s="11"/>
      <c r="C4" s="84" t="s">
        <v>81</v>
      </c>
      <c r="D4" s="32"/>
      <c r="F4" s="73">
        <f>+C3/280</f>
        <v>215.73928571428573</v>
      </c>
      <c r="G4" t="s">
        <v>101</v>
      </c>
    </row>
    <row r="5" spans="1:14" x14ac:dyDescent="0.2">
      <c r="A5" s="5"/>
      <c r="B5" s="11"/>
      <c r="C5" s="32"/>
      <c r="D5" s="32"/>
      <c r="F5" s="73"/>
    </row>
    <row r="6" spans="1:14" x14ac:dyDescent="0.2">
      <c r="A6" s="125" t="s">
        <v>45</v>
      </c>
      <c r="B6" s="104" t="s">
        <v>82</v>
      </c>
      <c r="C6" s="128">
        <v>5394</v>
      </c>
      <c r="E6" s="11"/>
      <c r="F6" s="11"/>
      <c r="I6" s="11"/>
      <c r="J6" s="11"/>
      <c r="K6" s="11"/>
      <c r="L6" s="11"/>
      <c r="M6" s="11"/>
      <c r="N6" s="11"/>
    </row>
    <row r="7" spans="1:14" x14ac:dyDescent="0.2">
      <c r="A7" s="74"/>
      <c r="B7" s="75"/>
      <c r="C7" s="83" t="s">
        <v>81</v>
      </c>
      <c r="D7" s="45"/>
      <c r="E7" s="11"/>
      <c r="F7" s="72">
        <f>+C6/280</f>
        <v>19.264285714285716</v>
      </c>
      <c r="G7" s="11" t="s">
        <v>101</v>
      </c>
      <c r="H7" s="11"/>
      <c r="I7" s="11"/>
      <c r="J7" s="11"/>
      <c r="K7" s="11"/>
      <c r="L7" s="11"/>
      <c r="M7" s="11"/>
      <c r="N7" s="11"/>
    </row>
    <row r="8" spans="1:14" x14ac:dyDescent="0.2">
      <c r="A8" s="12"/>
      <c r="B8" s="11"/>
      <c r="C8" s="21"/>
      <c r="D8" s="32"/>
      <c r="G8" s="33"/>
    </row>
    <row r="9" spans="1:14" x14ac:dyDescent="0.2">
      <c r="C9" s="144" t="s">
        <v>109</v>
      </c>
      <c r="D9" s="144"/>
    </row>
    <row r="10" spans="1:14" x14ac:dyDescent="0.2">
      <c r="C10" s="44"/>
      <c r="D10" s="44"/>
    </row>
    <row r="11" spans="1:14" x14ac:dyDescent="0.2">
      <c r="A11" s="5" t="s">
        <v>55</v>
      </c>
      <c r="C11" s="24">
        <v>417461</v>
      </c>
      <c r="D11" s="16" t="s">
        <v>43</v>
      </c>
      <c r="J11" s="24"/>
    </row>
    <row r="12" spans="1:14" x14ac:dyDescent="0.2">
      <c r="C12" s="86"/>
      <c r="D12" s="6"/>
      <c r="J12" s="86"/>
    </row>
    <row r="13" spans="1:14" x14ac:dyDescent="0.2">
      <c r="A13" s="5" t="s">
        <v>30</v>
      </c>
      <c r="B13" s="5"/>
      <c r="C13" s="24">
        <v>416061</v>
      </c>
      <c r="D13" s="16" t="s">
        <v>43</v>
      </c>
      <c r="J13" s="24"/>
    </row>
    <row r="14" spans="1:14" x14ac:dyDescent="0.2">
      <c r="A14" s="12"/>
      <c r="B14" s="11"/>
      <c r="C14" s="21"/>
      <c r="D14" s="34"/>
    </row>
    <row r="15" spans="1:14" x14ac:dyDescent="0.2">
      <c r="A15" s="101" t="s">
        <v>100</v>
      </c>
      <c r="B15" s="5"/>
      <c r="C15" s="15"/>
      <c r="D15" s="35"/>
    </row>
    <row r="16" spans="1:14" ht="17.45" customHeight="1" x14ac:dyDescent="0.2">
      <c r="A16" s="93" t="s">
        <v>128</v>
      </c>
      <c r="B16" s="75"/>
      <c r="C16" s="94">
        <f>+C17+C18+C19+C20+C21</f>
        <v>102879</v>
      </c>
      <c r="D16" s="127" t="s">
        <v>43</v>
      </c>
    </row>
    <row r="17" spans="1:10" ht="25.5" x14ac:dyDescent="0.2">
      <c r="A17" s="109" t="s">
        <v>126</v>
      </c>
      <c r="B17" s="104" t="s">
        <v>129</v>
      </c>
      <c r="C17" s="106">
        <v>65929</v>
      </c>
      <c r="D17" s="126" t="s">
        <v>43</v>
      </c>
    </row>
    <row r="18" spans="1:10" x14ac:dyDescent="0.2">
      <c r="A18" s="105"/>
      <c r="B18" s="104" t="s">
        <v>130</v>
      </c>
      <c r="C18" s="106">
        <v>6471</v>
      </c>
      <c r="D18" s="96" t="s">
        <v>43</v>
      </c>
    </row>
    <row r="19" spans="1:10" x14ac:dyDescent="0.2">
      <c r="A19" s="105"/>
      <c r="B19" s="104" t="s">
        <v>131</v>
      </c>
      <c r="C19" s="106">
        <v>1103</v>
      </c>
      <c r="D19" s="96" t="s">
        <v>43</v>
      </c>
    </row>
    <row r="20" spans="1:10" hidden="1" x14ac:dyDescent="0.2">
      <c r="A20" s="95" t="s">
        <v>123</v>
      </c>
      <c r="B20" s="5"/>
      <c r="C20" s="108">
        <v>14988</v>
      </c>
      <c r="D20" s="96" t="s">
        <v>43</v>
      </c>
    </row>
    <row r="21" spans="1:10" hidden="1" x14ac:dyDescent="0.2">
      <c r="A21" s="95" t="s">
        <v>125</v>
      </c>
      <c r="B21" s="5"/>
      <c r="C21" s="108">
        <f>18099-9574+5403+460</f>
        <v>14388</v>
      </c>
      <c r="D21" s="96" t="s">
        <v>43</v>
      </c>
    </row>
    <row r="22" spans="1:10" hidden="1" x14ac:dyDescent="0.2">
      <c r="A22" s="95" t="s">
        <v>124</v>
      </c>
      <c r="C22" s="107">
        <f>+C17+C18+C19</f>
        <v>73503</v>
      </c>
      <c r="D22" s="97" t="s">
        <v>43</v>
      </c>
    </row>
    <row r="23" spans="1:10" x14ac:dyDescent="0.2">
      <c r="A23" s="145" t="s">
        <v>127</v>
      </c>
      <c r="B23" s="145"/>
      <c r="C23" s="103"/>
      <c r="D23" s="97"/>
    </row>
    <row r="24" spans="1:10" x14ac:dyDescent="0.2">
      <c r="A24" s="145"/>
      <c r="B24" s="145"/>
      <c r="C24" s="103"/>
      <c r="D24" s="97"/>
    </row>
    <row r="25" spans="1:10" x14ac:dyDescent="0.2">
      <c r="A25" s="110"/>
      <c r="B25" s="110"/>
      <c r="C25" s="103"/>
      <c r="D25" s="97"/>
    </row>
    <row r="26" spans="1:10" ht="13.15" customHeight="1" x14ac:dyDescent="0.2">
      <c r="A26" t="s">
        <v>31</v>
      </c>
      <c r="C26" s="89">
        <v>6159</v>
      </c>
      <c r="D26" s="35" t="s">
        <v>43</v>
      </c>
      <c r="J26" s="89"/>
    </row>
    <row r="27" spans="1:10" x14ac:dyDescent="0.2">
      <c r="A27" t="s">
        <v>103</v>
      </c>
      <c r="B27" s="38"/>
      <c r="C27" s="89">
        <v>8430</v>
      </c>
      <c r="D27" s="35" t="s">
        <v>43</v>
      </c>
      <c r="J27" s="89"/>
    </row>
    <row r="28" spans="1:10" x14ac:dyDescent="0.2">
      <c r="A28" t="s">
        <v>76</v>
      </c>
      <c r="B28" s="38"/>
      <c r="C28" s="89">
        <v>9</v>
      </c>
      <c r="D28" s="35" t="s">
        <v>43</v>
      </c>
      <c r="J28" s="89"/>
    </row>
    <row r="29" spans="1:10" x14ac:dyDescent="0.2">
      <c r="A29" t="s">
        <v>77</v>
      </c>
      <c r="B29" s="38"/>
      <c r="C29" s="89">
        <v>20</v>
      </c>
      <c r="D29" s="35" t="s">
        <v>43</v>
      </c>
      <c r="J29" s="89"/>
    </row>
    <row r="30" spans="1:10" x14ac:dyDescent="0.2">
      <c r="A30" t="s">
        <v>79</v>
      </c>
      <c r="B30" s="38"/>
      <c r="C30" s="89">
        <v>4</v>
      </c>
      <c r="D30" s="35" t="s">
        <v>43</v>
      </c>
      <c r="J30" s="89"/>
    </row>
    <row r="31" spans="1:10" x14ac:dyDescent="0.2">
      <c r="A31" t="s">
        <v>78</v>
      </c>
      <c r="B31" s="38"/>
      <c r="C31" s="89">
        <v>114</v>
      </c>
      <c r="D31" s="35" t="s">
        <v>43</v>
      </c>
      <c r="J31" s="89"/>
    </row>
    <row r="32" spans="1:10" x14ac:dyDescent="0.2">
      <c r="A32" t="s">
        <v>102</v>
      </c>
      <c r="B32" s="38"/>
      <c r="C32" s="92">
        <v>92.14</v>
      </c>
      <c r="D32" s="35" t="s">
        <v>43</v>
      </c>
      <c r="J32" s="92"/>
    </row>
    <row r="33" spans="1:10" x14ac:dyDescent="0.2">
      <c r="A33" t="s">
        <v>104</v>
      </c>
      <c r="B33" s="38"/>
      <c r="C33" s="89">
        <v>42</v>
      </c>
      <c r="D33" s="35" t="s">
        <v>43</v>
      </c>
      <c r="J33" s="89"/>
    </row>
    <row r="34" spans="1:10" x14ac:dyDescent="0.2">
      <c r="A34" t="s">
        <v>105</v>
      </c>
      <c r="B34" s="38"/>
      <c r="C34" s="89">
        <v>26</v>
      </c>
      <c r="D34" s="35" t="s">
        <v>43</v>
      </c>
      <c r="J34" s="89"/>
    </row>
    <row r="35" spans="1:10" x14ac:dyDescent="0.2">
      <c r="A35" s="20" t="s">
        <v>122</v>
      </c>
      <c r="B35" s="38"/>
      <c r="C35" s="89">
        <v>62.86</v>
      </c>
      <c r="D35" s="35" t="s">
        <v>43</v>
      </c>
      <c r="J35" s="89"/>
    </row>
    <row r="36" spans="1:10" x14ac:dyDescent="0.2">
      <c r="C36" s="89"/>
    </row>
  </sheetData>
  <mergeCells count="2">
    <mergeCell ref="C9:D9"/>
    <mergeCell ref="A23:B24"/>
  </mergeCells>
  <phoneticPr fontId="7" type="noConversion"/>
  <pageMargins left="0.39370078740157483" right="0.39370078740157483" top="0.39370078740157483" bottom="0.39370078740157483" header="0.51181102362204722" footer="0.51181102362204722"/>
  <pageSetup paperSize="9" scale="76" orientation="landscape" horizontalDpi="4294967293"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topLeftCell="A9" zoomScaleNormal="100" workbookViewId="0">
      <selection activeCell="F27" sqref="F27"/>
    </sheetView>
  </sheetViews>
  <sheetFormatPr baseColWidth="10" defaultRowHeight="12.75" x14ac:dyDescent="0.2"/>
  <cols>
    <col min="1" max="1" width="26.5703125" customWidth="1"/>
    <col min="2" max="2" width="17.7109375" customWidth="1"/>
    <col min="3" max="3" width="19.7109375" customWidth="1"/>
    <col min="4" max="4" width="26.5703125" customWidth="1"/>
    <col min="5" max="5" width="14" customWidth="1"/>
    <col min="6" max="6" width="13.85546875" customWidth="1"/>
    <col min="7" max="7" width="22" customWidth="1"/>
  </cols>
  <sheetData>
    <row r="1" spans="1:9" ht="15.75" x14ac:dyDescent="0.25">
      <c r="A1" s="58" t="s">
        <v>93</v>
      </c>
      <c r="B1" s="5"/>
    </row>
    <row r="3" spans="1:9" x14ac:dyDescent="0.2">
      <c r="A3" s="27"/>
      <c r="B3" s="27"/>
      <c r="C3" s="27"/>
      <c r="D3" s="27"/>
      <c r="E3" s="27"/>
      <c r="F3" s="27"/>
      <c r="G3" s="27"/>
      <c r="H3" s="29"/>
    </row>
    <row r="4" spans="1:9" ht="15.75" x14ac:dyDescent="0.25">
      <c r="A4" s="1" t="s">
        <v>9</v>
      </c>
      <c r="B4" s="1"/>
      <c r="C4" s="1"/>
      <c r="D4" s="1"/>
    </row>
    <row r="5" spans="1:9" ht="15.75" x14ac:dyDescent="0.25">
      <c r="A5" s="1"/>
      <c r="B5" s="1"/>
      <c r="C5" s="1"/>
      <c r="D5" s="1"/>
    </row>
    <row r="6" spans="1:9" ht="12.75" customHeight="1" x14ac:dyDescent="0.2">
      <c r="A6" s="152" t="s">
        <v>137</v>
      </c>
      <c r="B6" s="153"/>
      <c r="C6" s="153"/>
      <c r="D6" s="153"/>
      <c r="E6" s="153"/>
      <c r="F6" s="153"/>
      <c r="G6" s="153"/>
    </row>
    <row r="7" spans="1:9" x14ac:dyDescent="0.2">
      <c r="A7" s="153"/>
      <c r="B7" s="153"/>
      <c r="C7" s="153"/>
      <c r="D7" s="153"/>
      <c r="E7" s="153"/>
      <c r="F7" s="153"/>
      <c r="G7" s="153"/>
    </row>
    <row r="8" spans="1:9" x14ac:dyDescent="0.2">
      <c r="A8" s="153"/>
      <c r="B8" s="153"/>
      <c r="C8" s="153"/>
      <c r="D8" s="153"/>
      <c r="E8" s="153"/>
      <c r="F8" s="153"/>
      <c r="G8" s="153"/>
    </row>
    <row r="9" spans="1:9" x14ac:dyDescent="0.2">
      <c r="A9" s="27"/>
      <c r="B9" s="27"/>
      <c r="C9" s="27"/>
      <c r="D9" s="27"/>
      <c r="E9" s="27"/>
      <c r="F9" s="27"/>
      <c r="G9" s="27"/>
    </row>
    <row r="10" spans="1:9" ht="39.75" customHeight="1" x14ac:dyDescent="0.2">
      <c r="A10" s="156" t="s">
        <v>1</v>
      </c>
      <c r="B10" s="163" t="s">
        <v>10</v>
      </c>
      <c r="C10" s="164"/>
      <c r="D10" s="164"/>
      <c r="E10" s="165"/>
      <c r="F10" s="154" t="s">
        <v>92</v>
      </c>
      <c r="G10" s="155"/>
    </row>
    <row r="11" spans="1:9" x14ac:dyDescent="0.2">
      <c r="A11" s="157"/>
      <c r="B11" s="158" t="s">
        <v>6</v>
      </c>
      <c r="C11" s="159"/>
      <c r="D11" s="158" t="s">
        <v>7</v>
      </c>
      <c r="E11" s="160"/>
      <c r="F11" s="161" t="s">
        <v>58</v>
      </c>
      <c r="G11" s="162"/>
    </row>
    <row r="12" spans="1:9" ht="14.25" x14ac:dyDescent="0.2">
      <c r="A12" s="2" t="s">
        <v>2</v>
      </c>
      <c r="B12" s="77">
        <v>30</v>
      </c>
      <c r="C12" s="40" t="s">
        <v>11</v>
      </c>
      <c r="D12" s="77">
        <v>10</v>
      </c>
      <c r="E12" s="39" t="s">
        <v>11</v>
      </c>
      <c r="F12" s="142">
        <v>0.46</v>
      </c>
      <c r="G12" s="132" t="s">
        <v>11</v>
      </c>
      <c r="I12" s="60"/>
    </row>
    <row r="13" spans="1:9" ht="14.25" x14ac:dyDescent="0.2">
      <c r="A13" s="2" t="s">
        <v>3</v>
      </c>
      <c r="B13" s="77">
        <v>60</v>
      </c>
      <c r="C13" s="40" t="s">
        <v>11</v>
      </c>
      <c r="D13" s="77">
        <v>10</v>
      </c>
      <c r="E13" s="39" t="s">
        <v>11</v>
      </c>
      <c r="F13" s="142">
        <v>2.65</v>
      </c>
      <c r="G13" s="132" t="s">
        <v>11</v>
      </c>
      <c r="I13" s="60"/>
    </row>
    <row r="14" spans="1:9" ht="15.75" x14ac:dyDescent="0.2">
      <c r="A14" s="2" t="s">
        <v>8</v>
      </c>
      <c r="B14" s="77">
        <v>200</v>
      </c>
      <c r="C14" s="40" t="s">
        <v>11</v>
      </c>
      <c r="D14" s="77">
        <v>50</v>
      </c>
      <c r="E14" s="39" t="s">
        <v>11</v>
      </c>
      <c r="F14" s="142">
        <v>3.54</v>
      </c>
      <c r="G14" s="132" t="s">
        <v>11</v>
      </c>
      <c r="H14" s="91"/>
      <c r="I14" s="60"/>
    </row>
    <row r="15" spans="1:9" ht="15.75" x14ac:dyDescent="0.2">
      <c r="A15" s="25" t="s">
        <v>60</v>
      </c>
      <c r="B15" s="77">
        <v>200</v>
      </c>
      <c r="C15" s="40" t="s">
        <v>25</v>
      </c>
      <c r="D15" s="77">
        <v>100</v>
      </c>
      <c r="E15" s="39" t="s">
        <v>25</v>
      </c>
      <c r="F15" s="142">
        <v>63.1</v>
      </c>
      <c r="G15" s="132" t="s">
        <v>11</v>
      </c>
      <c r="I15" s="60"/>
    </row>
    <row r="16" spans="1:9" ht="14.25" x14ac:dyDescent="0.2">
      <c r="A16" s="2" t="s">
        <v>4</v>
      </c>
      <c r="B16" s="77">
        <v>20</v>
      </c>
      <c r="C16" s="40" t="s">
        <v>11</v>
      </c>
      <c r="D16" s="77">
        <v>10</v>
      </c>
      <c r="E16" s="39" t="s">
        <v>11</v>
      </c>
      <c r="F16" s="142">
        <v>1.1399999999999999</v>
      </c>
      <c r="G16" s="132" t="s">
        <v>11</v>
      </c>
      <c r="I16" s="60"/>
    </row>
    <row r="17" spans="1:10" ht="14.25" x14ac:dyDescent="0.2">
      <c r="A17" s="2" t="s">
        <v>5</v>
      </c>
      <c r="B17" s="77">
        <v>100</v>
      </c>
      <c r="C17" s="40" t="s">
        <v>11</v>
      </c>
      <c r="D17" s="77">
        <v>50</v>
      </c>
      <c r="E17" s="39" t="s">
        <v>11</v>
      </c>
      <c r="F17" s="142">
        <v>9.3000000000000007</v>
      </c>
      <c r="G17" s="132" t="s">
        <v>11</v>
      </c>
      <c r="I17" s="60"/>
    </row>
    <row r="18" spans="1:10" ht="15.75" x14ac:dyDescent="0.2">
      <c r="A18" s="2" t="s">
        <v>61</v>
      </c>
      <c r="B18" s="77">
        <v>10</v>
      </c>
      <c r="C18" s="40" t="s">
        <v>26</v>
      </c>
      <c r="D18" s="77">
        <v>5</v>
      </c>
      <c r="E18" s="39" t="s">
        <v>26</v>
      </c>
      <c r="F18" s="142">
        <v>0.62</v>
      </c>
      <c r="G18" s="132" t="s">
        <v>11</v>
      </c>
      <c r="I18" s="60"/>
    </row>
    <row r="19" spans="1:10" ht="12.75" customHeight="1" x14ac:dyDescent="0.2">
      <c r="B19" s="146" t="s">
        <v>94</v>
      </c>
      <c r="C19" s="146"/>
      <c r="D19" s="146"/>
      <c r="E19" s="146"/>
    </row>
    <row r="20" spans="1:10" ht="18" customHeight="1" x14ac:dyDescent="0.2">
      <c r="B20" s="146"/>
      <c r="C20" s="146"/>
      <c r="D20" s="146"/>
      <c r="E20" s="146"/>
    </row>
    <row r="21" spans="1:10" x14ac:dyDescent="0.2">
      <c r="B21" s="36"/>
      <c r="C21" s="36"/>
      <c r="D21" s="36"/>
      <c r="E21" s="36"/>
    </row>
    <row r="22" spans="1:10" x14ac:dyDescent="0.2">
      <c r="B22" s="4"/>
      <c r="C22" s="4"/>
      <c r="D22" s="4"/>
      <c r="E22" s="4"/>
    </row>
    <row r="23" spans="1:10" ht="15.75" x14ac:dyDescent="0.25">
      <c r="A23" s="9" t="s">
        <v>12</v>
      </c>
    </row>
    <row r="24" spans="1:10" ht="15.75" x14ac:dyDescent="0.25">
      <c r="A24" s="9"/>
    </row>
    <row r="25" spans="1:10" ht="12.75" customHeight="1" x14ac:dyDescent="0.2">
      <c r="A25" s="147" t="s">
        <v>62</v>
      </c>
      <c r="B25" s="147"/>
      <c r="C25" s="147"/>
      <c r="D25" s="147"/>
      <c r="E25" s="147"/>
    </row>
    <row r="26" spans="1:10" x14ac:dyDescent="0.2">
      <c r="A26" s="3"/>
      <c r="B26" s="3"/>
      <c r="C26" s="3"/>
      <c r="D26" s="3"/>
      <c r="E26" s="3"/>
    </row>
    <row r="27" spans="1:10" ht="39.75" customHeight="1" x14ac:dyDescent="0.2">
      <c r="A27" s="8" t="s">
        <v>1</v>
      </c>
      <c r="B27" s="148" t="s">
        <v>10</v>
      </c>
      <c r="C27" s="149"/>
      <c r="D27" s="150" t="s">
        <v>138</v>
      </c>
      <c r="E27" s="151"/>
    </row>
    <row r="28" spans="1:10" x14ac:dyDescent="0.2">
      <c r="A28" s="10" t="s">
        <v>13</v>
      </c>
      <c r="B28" s="41"/>
      <c r="C28" s="42"/>
      <c r="D28" s="129"/>
      <c r="E28" s="130"/>
      <c r="H28" s="42"/>
      <c r="I28" s="42"/>
      <c r="J28" s="42"/>
    </row>
    <row r="29" spans="1:10" ht="14.25" x14ac:dyDescent="0.2">
      <c r="A29" t="s">
        <v>14</v>
      </c>
      <c r="B29" s="77">
        <v>0.05</v>
      </c>
      <c r="C29" s="40" t="s">
        <v>11</v>
      </c>
      <c r="D29" s="131" t="s">
        <v>106</v>
      </c>
      <c r="E29" s="132" t="s">
        <v>11</v>
      </c>
      <c r="H29" s="42"/>
      <c r="I29" s="61"/>
      <c r="J29" s="42"/>
    </row>
    <row r="30" spans="1:10" ht="14.25" x14ac:dyDescent="0.2">
      <c r="A30" t="s">
        <v>15</v>
      </c>
      <c r="B30" s="77">
        <v>0.05</v>
      </c>
      <c r="C30" s="40" t="s">
        <v>11</v>
      </c>
      <c r="D30" s="133">
        <v>1E-3</v>
      </c>
      <c r="E30" s="132" t="s">
        <v>11</v>
      </c>
      <c r="H30" s="42"/>
      <c r="I30" s="61"/>
      <c r="J30" s="62"/>
    </row>
    <row r="31" spans="1:10" ht="14.25" x14ac:dyDescent="0.2">
      <c r="A31" t="s">
        <v>16</v>
      </c>
      <c r="B31" s="77" t="s">
        <v>90</v>
      </c>
      <c r="C31" s="40" t="s">
        <v>27</v>
      </c>
      <c r="D31" s="133" t="s">
        <v>113</v>
      </c>
      <c r="E31" s="132" t="s">
        <v>11</v>
      </c>
      <c r="H31" s="42"/>
      <c r="I31" s="61"/>
      <c r="J31" s="42"/>
    </row>
    <row r="32" spans="1:10" ht="14.25" x14ac:dyDescent="0.2">
      <c r="A32" t="s">
        <v>17</v>
      </c>
      <c r="B32" s="77">
        <v>0.5</v>
      </c>
      <c r="C32" s="40" t="s">
        <v>11</v>
      </c>
      <c r="D32" s="134">
        <v>1.5E-3</v>
      </c>
      <c r="E32" s="132" t="s">
        <v>11</v>
      </c>
      <c r="H32" s="42"/>
      <c r="I32" s="61"/>
      <c r="J32" s="42"/>
    </row>
    <row r="33" spans="1:10" x14ac:dyDescent="0.2">
      <c r="A33" s="5" t="s">
        <v>18</v>
      </c>
      <c r="B33" s="41"/>
      <c r="C33" s="40"/>
      <c r="D33" s="135"/>
      <c r="E33" s="132"/>
      <c r="F33" s="91"/>
      <c r="H33" s="42"/>
      <c r="I33" s="63"/>
      <c r="J33" s="42"/>
    </row>
    <row r="34" spans="1:10" ht="14.25" x14ac:dyDescent="0.2">
      <c r="A34" t="s">
        <v>19</v>
      </c>
      <c r="B34" s="77">
        <v>0.1</v>
      </c>
      <c r="C34" s="43" t="s">
        <v>59</v>
      </c>
      <c r="D34" s="136" t="s">
        <v>108</v>
      </c>
      <c r="E34" s="137" t="s">
        <v>59</v>
      </c>
      <c r="H34" s="42"/>
      <c r="I34" s="61"/>
      <c r="J34" s="42"/>
    </row>
    <row r="35" spans="1:10" x14ac:dyDescent="0.2">
      <c r="A35" s="5" t="s">
        <v>20</v>
      </c>
      <c r="B35" s="41"/>
      <c r="C35" s="40"/>
      <c r="D35" s="138"/>
      <c r="E35" s="132"/>
      <c r="H35" s="42"/>
      <c r="I35" s="63"/>
      <c r="J35" s="42"/>
    </row>
    <row r="36" spans="1:10" ht="14.25" x14ac:dyDescent="0.2">
      <c r="A36" t="s">
        <v>21</v>
      </c>
      <c r="B36" s="77">
        <v>0.1</v>
      </c>
      <c r="C36" s="40" t="s">
        <v>11</v>
      </c>
      <c r="D36" s="139" t="s">
        <v>114</v>
      </c>
      <c r="E36" s="132" t="s">
        <v>11</v>
      </c>
      <c r="H36" s="42"/>
      <c r="I36" s="61"/>
      <c r="J36" s="42"/>
    </row>
    <row r="37" spans="1:10" ht="14.25" x14ac:dyDescent="0.2">
      <c r="A37" t="s">
        <v>22</v>
      </c>
      <c r="B37" s="77">
        <v>5</v>
      </c>
      <c r="C37" s="40" t="s">
        <v>11</v>
      </c>
      <c r="D37" s="140" t="s">
        <v>107</v>
      </c>
      <c r="E37" s="132" t="s">
        <v>11</v>
      </c>
      <c r="H37" s="42"/>
      <c r="I37" s="61"/>
      <c r="J37" s="42"/>
    </row>
    <row r="38" spans="1:10" x14ac:dyDescent="0.2">
      <c r="A38" s="5" t="s">
        <v>23</v>
      </c>
      <c r="B38" s="41"/>
      <c r="C38" s="40"/>
      <c r="D38" s="138"/>
      <c r="E38" s="132"/>
      <c r="H38" s="42"/>
      <c r="I38" s="63"/>
      <c r="J38" s="42"/>
    </row>
    <row r="39" spans="1:10" ht="14.25" x14ac:dyDescent="0.2">
      <c r="A39" t="s">
        <v>24</v>
      </c>
      <c r="B39" s="77" t="s">
        <v>91</v>
      </c>
      <c r="C39" s="40" t="s">
        <v>27</v>
      </c>
      <c r="D39" s="141" t="s">
        <v>115</v>
      </c>
      <c r="E39" s="132" t="s">
        <v>11</v>
      </c>
      <c r="H39" s="42"/>
      <c r="I39" s="61"/>
      <c r="J39" s="42"/>
    </row>
    <row r="40" spans="1:10" x14ac:dyDescent="0.2">
      <c r="B40" s="7"/>
      <c r="C40" s="7"/>
    </row>
    <row r="41" spans="1:10" x14ac:dyDescent="0.2">
      <c r="B41" s="5" t="s">
        <v>28</v>
      </c>
    </row>
    <row r="42" spans="1:10" x14ac:dyDescent="0.2">
      <c r="B42" s="5"/>
    </row>
  </sheetData>
  <mergeCells count="11">
    <mergeCell ref="B19:E20"/>
    <mergeCell ref="A25:E25"/>
    <mergeCell ref="B27:C27"/>
    <mergeCell ref="D27:E27"/>
    <mergeCell ref="A6:G8"/>
    <mergeCell ref="F10:G10"/>
    <mergeCell ref="A10:A11"/>
    <mergeCell ref="B11:C11"/>
    <mergeCell ref="D11:E11"/>
    <mergeCell ref="F11:G11"/>
    <mergeCell ref="B10:E10"/>
  </mergeCells>
  <phoneticPr fontId="7" type="noConversion"/>
  <pageMargins left="0.39370078740157483" right="0.39370078740157483" top="0.39370078740157483" bottom="0.39370078740157483" header="0.51181102362204722" footer="0.51181102362204722"/>
  <pageSetup paperSize="9" scale="87" orientation="landscape"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zoomScaleNormal="100" workbookViewId="0">
      <selection activeCell="H31" sqref="H31"/>
    </sheetView>
  </sheetViews>
  <sheetFormatPr baseColWidth="10" defaultRowHeight="12.75" x14ac:dyDescent="0.2"/>
  <sheetData>
    <row r="1" spans="1:11" ht="15.75" x14ac:dyDescent="0.25">
      <c r="A1" s="58" t="s">
        <v>63</v>
      </c>
    </row>
    <row r="3" spans="1:11" ht="12.75" customHeight="1" x14ac:dyDescent="0.2">
      <c r="A3" s="186" t="s">
        <v>99</v>
      </c>
      <c r="B3" s="153"/>
      <c r="C3" s="153"/>
      <c r="D3" s="153"/>
      <c r="E3" s="153"/>
      <c r="F3" s="153"/>
      <c r="G3" s="153"/>
      <c r="H3" s="153"/>
      <c r="I3" s="153"/>
    </row>
    <row r="4" spans="1:11" x14ac:dyDescent="0.2">
      <c r="A4" s="153"/>
      <c r="B4" s="153"/>
      <c r="C4" s="153"/>
      <c r="D4" s="153"/>
      <c r="E4" s="153"/>
      <c r="F4" s="153"/>
      <c r="G4" s="153"/>
      <c r="H4" s="153"/>
      <c r="I4" s="153"/>
    </row>
    <row r="5" spans="1:11" ht="12.75" customHeight="1" x14ac:dyDescent="0.2">
      <c r="A5" s="153"/>
      <c r="B5" s="153"/>
      <c r="C5" s="153"/>
      <c r="D5" s="153"/>
      <c r="E5" s="153"/>
      <c r="F5" s="153"/>
      <c r="G5" s="153"/>
      <c r="H5" s="153"/>
      <c r="I5" s="153"/>
    </row>
    <row r="6" spans="1:11" x14ac:dyDescent="0.2">
      <c r="A6" s="26"/>
    </row>
    <row r="7" spans="1:11" ht="13.5" customHeight="1" x14ac:dyDescent="0.2">
      <c r="A7" s="175" t="s">
        <v>67</v>
      </c>
      <c r="B7" s="175"/>
      <c r="C7" s="175"/>
      <c r="D7" s="176"/>
      <c r="E7" s="188" t="s">
        <v>64</v>
      </c>
      <c r="F7" s="189"/>
      <c r="G7" s="189"/>
      <c r="H7" s="189"/>
      <c r="I7" s="190"/>
    </row>
    <row r="8" spans="1:11" ht="12.75" customHeight="1" x14ac:dyDescent="0.2">
      <c r="A8" s="177"/>
      <c r="B8" s="177"/>
      <c r="C8" s="177"/>
      <c r="D8" s="178"/>
      <c r="E8" s="53" t="s">
        <v>95</v>
      </c>
      <c r="F8" s="53" t="s">
        <v>97</v>
      </c>
      <c r="G8" s="53" t="s">
        <v>111</v>
      </c>
      <c r="H8" s="53" t="s">
        <v>98</v>
      </c>
      <c r="I8" s="53" t="s">
        <v>96</v>
      </c>
    </row>
    <row r="9" spans="1:11" ht="13.5" customHeight="1" x14ac:dyDescent="0.2">
      <c r="A9" s="167" t="s">
        <v>69</v>
      </c>
      <c r="B9" s="168"/>
      <c r="C9" s="168"/>
      <c r="D9" s="169"/>
      <c r="E9" s="191" t="s">
        <v>116</v>
      </c>
      <c r="F9" s="184" t="s">
        <v>117</v>
      </c>
      <c r="G9" s="184" t="s">
        <v>118</v>
      </c>
      <c r="H9" s="184" t="s">
        <v>119</v>
      </c>
      <c r="I9" s="172" t="s">
        <v>120</v>
      </c>
    </row>
    <row r="10" spans="1:11" ht="12.75" customHeight="1" x14ac:dyDescent="0.2">
      <c r="A10" s="170"/>
      <c r="B10" s="170"/>
      <c r="C10" s="170"/>
      <c r="D10" s="171"/>
      <c r="E10" s="192"/>
      <c r="F10" s="185"/>
      <c r="G10" s="185"/>
      <c r="H10" s="185"/>
      <c r="I10" s="173"/>
      <c r="K10" s="91"/>
    </row>
    <row r="11" spans="1:11" ht="12.75" customHeight="1" x14ac:dyDescent="0.2">
      <c r="A11" s="182" t="s">
        <v>68</v>
      </c>
      <c r="B11" s="182"/>
      <c r="C11" s="182"/>
      <c r="D11" s="183"/>
      <c r="E11" s="166" t="s">
        <v>66</v>
      </c>
      <c r="F11" s="166" t="s">
        <v>66</v>
      </c>
      <c r="G11" s="166" t="s">
        <v>66</v>
      </c>
      <c r="H11" s="166" t="s">
        <v>66</v>
      </c>
      <c r="I11" s="187" t="s">
        <v>66</v>
      </c>
    </row>
    <row r="12" spans="1:11" ht="12.75" customHeight="1" x14ac:dyDescent="0.2">
      <c r="A12" s="182" t="s">
        <v>65</v>
      </c>
      <c r="B12" s="182"/>
      <c r="C12" s="182"/>
      <c r="D12" s="183"/>
      <c r="E12" s="166"/>
      <c r="F12" s="166"/>
      <c r="G12" s="166"/>
      <c r="H12" s="166"/>
      <c r="I12" s="187"/>
    </row>
    <row r="13" spans="1:11" ht="12.75" customHeight="1" x14ac:dyDescent="0.2">
      <c r="A13" s="28"/>
      <c r="B13" s="28"/>
      <c r="C13" s="28"/>
      <c r="D13" s="28"/>
      <c r="E13" s="51"/>
      <c r="F13" s="51"/>
      <c r="G13" s="51"/>
      <c r="H13" s="51"/>
      <c r="I13" s="51"/>
    </row>
    <row r="14" spans="1:11" ht="12.75" customHeight="1" x14ac:dyDescent="0.2">
      <c r="E14" s="38"/>
      <c r="F14" s="38"/>
      <c r="G14" s="38"/>
      <c r="H14" s="38"/>
      <c r="I14" s="38"/>
    </row>
    <row r="15" spans="1:11" ht="12.75" customHeight="1" x14ac:dyDescent="0.2">
      <c r="A15" s="31" t="s">
        <v>71</v>
      </c>
      <c r="B15" s="31"/>
      <c r="C15" s="31"/>
      <c r="D15" s="31"/>
      <c r="E15" s="52"/>
      <c r="F15" s="52"/>
      <c r="G15" s="52"/>
      <c r="H15" s="52"/>
      <c r="I15" s="52"/>
    </row>
    <row r="16" spans="1:11" x14ac:dyDescent="0.2">
      <c r="A16" s="31"/>
      <c r="B16" s="31"/>
      <c r="C16" s="31"/>
      <c r="D16" s="31"/>
      <c r="E16" s="52"/>
      <c r="F16" s="52"/>
      <c r="G16" s="52"/>
      <c r="H16" s="52"/>
      <c r="I16" s="52"/>
    </row>
    <row r="17" spans="1:12" ht="12.75" customHeight="1" x14ac:dyDescent="0.2">
      <c r="A17" s="175"/>
      <c r="B17" s="175"/>
      <c r="C17" s="175"/>
      <c r="D17" s="176"/>
      <c r="E17" s="179" t="s">
        <v>74</v>
      </c>
      <c r="F17" s="180"/>
      <c r="G17" s="180"/>
      <c r="H17" s="180"/>
      <c r="I17" s="181"/>
    </row>
    <row r="18" spans="1:12" ht="12.75" customHeight="1" x14ac:dyDescent="0.2">
      <c r="A18" s="177"/>
      <c r="B18" s="177"/>
      <c r="C18" s="177"/>
      <c r="D18" s="178"/>
      <c r="E18" s="53" t="s">
        <v>95</v>
      </c>
      <c r="F18" s="53" t="s">
        <v>97</v>
      </c>
      <c r="G18" s="53" t="s">
        <v>111</v>
      </c>
      <c r="H18" s="53" t="s">
        <v>98</v>
      </c>
      <c r="I18" s="53" t="s">
        <v>96</v>
      </c>
    </row>
    <row r="19" spans="1:12" x14ac:dyDescent="0.2">
      <c r="A19" s="167" t="s">
        <v>72</v>
      </c>
      <c r="B19" s="168"/>
      <c r="C19" s="168"/>
      <c r="D19" s="169"/>
      <c r="E19" s="172">
        <v>44.68</v>
      </c>
      <c r="F19" s="172">
        <v>37.86</v>
      </c>
      <c r="G19" s="172">
        <v>43.11</v>
      </c>
      <c r="H19" s="172">
        <v>41.92</v>
      </c>
      <c r="I19" s="172">
        <v>45.85</v>
      </c>
    </row>
    <row r="20" spans="1:12" ht="12.75" customHeight="1" x14ac:dyDescent="0.2">
      <c r="A20" s="170"/>
      <c r="B20" s="170"/>
      <c r="C20" s="170"/>
      <c r="D20" s="171"/>
      <c r="E20" s="173"/>
      <c r="F20" s="173"/>
      <c r="G20" s="173"/>
      <c r="H20" s="173"/>
      <c r="I20" s="173"/>
      <c r="K20" s="91"/>
    </row>
    <row r="21" spans="1:12" x14ac:dyDescent="0.2">
      <c r="A21" s="182" t="s">
        <v>73</v>
      </c>
      <c r="B21" s="182"/>
      <c r="C21" s="182"/>
      <c r="D21" s="183"/>
      <c r="E21" s="187">
        <v>5255</v>
      </c>
      <c r="F21" s="187">
        <v>6742</v>
      </c>
      <c r="G21" s="187">
        <v>8131</v>
      </c>
      <c r="H21" s="187">
        <v>5932</v>
      </c>
      <c r="I21" s="187">
        <v>2898</v>
      </c>
    </row>
    <row r="22" spans="1:12" ht="12.75" customHeight="1" x14ac:dyDescent="0.2">
      <c r="A22" s="182" t="s">
        <v>65</v>
      </c>
      <c r="B22" s="182"/>
      <c r="C22" s="182"/>
      <c r="D22" s="183"/>
      <c r="E22" s="187"/>
      <c r="F22" s="187"/>
      <c r="G22" s="187"/>
      <c r="H22" s="187"/>
      <c r="I22" s="187"/>
    </row>
    <row r="23" spans="1:12" ht="12.75" customHeight="1" x14ac:dyDescent="0.2"/>
    <row r="24" spans="1:12" ht="12.75" customHeight="1" x14ac:dyDescent="0.2">
      <c r="A24" s="174" t="s">
        <v>133</v>
      </c>
      <c r="B24" s="174"/>
      <c r="C24" s="174"/>
      <c r="D24" s="174"/>
      <c r="E24" s="174"/>
      <c r="F24" s="174"/>
      <c r="G24" s="174"/>
      <c r="H24" s="174"/>
      <c r="I24" s="174"/>
    </row>
    <row r="25" spans="1:12" ht="12.75" customHeight="1" x14ac:dyDescent="0.2">
      <c r="A25" s="174"/>
      <c r="B25" s="174"/>
      <c r="C25" s="174"/>
      <c r="D25" s="174"/>
      <c r="E25" s="174"/>
      <c r="F25" s="174"/>
      <c r="G25" s="174"/>
      <c r="H25" s="174"/>
      <c r="I25" s="174"/>
    </row>
    <row r="26" spans="1:12" ht="12.75" customHeight="1" x14ac:dyDescent="0.2">
      <c r="A26" s="27"/>
      <c r="B26" s="27"/>
      <c r="C26" s="27"/>
      <c r="D26" s="27"/>
      <c r="E26" s="27"/>
      <c r="F26" s="27"/>
      <c r="G26" s="27"/>
    </row>
    <row r="27" spans="1:12" ht="12.75" customHeight="1" x14ac:dyDescent="0.2">
      <c r="A27" s="27"/>
      <c r="B27" s="27"/>
      <c r="C27" s="27"/>
      <c r="D27" s="27"/>
      <c r="E27" s="27"/>
      <c r="F27" s="27"/>
      <c r="G27" s="27"/>
    </row>
    <row r="29" spans="1:12" ht="15" x14ac:dyDescent="0.2">
      <c r="I29" s="20"/>
      <c r="L29" s="88"/>
    </row>
    <row r="30" spans="1:12" ht="15" x14ac:dyDescent="0.2">
      <c r="G30" s="38"/>
      <c r="H30" s="38"/>
      <c r="I30" s="38"/>
      <c r="J30" s="38"/>
      <c r="L30" s="88"/>
    </row>
    <row r="31" spans="1:12" ht="15" x14ac:dyDescent="0.2">
      <c r="L31" s="88"/>
    </row>
    <row r="32" spans="1:12" ht="15" x14ac:dyDescent="0.2">
      <c r="L32" s="88"/>
    </row>
    <row r="33" spans="12:12" ht="15" x14ac:dyDescent="0.2">
      <c r="L33" s="88"/>
    </row>
  </sheetData>
  <mergeCells count="30">
    <mergeCell ref="A3:I5"/>
    <mergeCell ref="I11:I12"/>
    <mergeCell ref="I21:I22"/>
    <mergeCell ref="H21:H22"/>
    <mergeCell ref="G19:G20"/>
    <mergeCell ref="I19:I20"/>
    <mergeCell ref="H19:H20"/>
    <mergeCell ref="A21:D22"/>
    <mergeCell ref="E21:E22"/>
    <mergeCell ref="F21:F22"/>
    <mergeCell ref="G21:G22"/>
    <mergeCell ref="E7:I7"/>
    <mergeCell ref="E9:E10"/>
    <mergeCell ref="F9:F10"/>
    <mergeCell ref="A7:D8"/>
    <mergeCell ref="H9:H10"/>
    <mergeCell ref="G11:G12"/>
    <mergeCell ref="A9:D10"/>
    <mergeCell ref="I9:I10"/>
    <mergeCell ref="A24:I25"/>
    <mergeCell ref="E11:E12"/>
    <mergeCell ref="F11:F12"/>
    <mergeCell ref="H11:H12"/>
    <mergeCell ref="A17:D18"/>
    <mergeCell ref="E17:I17"/>
    <mergeCell ref="A19:D20"/>
    <mergeCell ref="E19:E20"/>
    <mergeCell ref="F19:F20"/>
    <mergeCell ref="A11:D12"/>
    <mergeCell ref="G9:G10"/>
  </mergeCells>
  <phoneticPr fontId="7" type="noConversion"/>
  <pageMargins left="0.39370078740157483" right="0.39370078740157483" top="0.39370078740157483" bottom="0.39370078740157483" header="0.51181102362204722" footer="0.51181102362204722"/>
  <pageSetup paperSize="9"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workbookViewId="0">
      <selection activeCell="H12" sqref="H12:H15"/>
    </sheetView>
  </sheetViews>
  <sheetFormatPr baseColWidth="10" defaultRowHeight="12.75" x14ac:dyDescent="0.2"/>
  <cols>
    <col min="1" max="1" width="20.42578125" customWidth="1"/>
    <col min="2" max="2" width="13.42578125" customWidth="1"/>
    <col min="3" max="3" width="14" customWidth="1"/>
    <col min="4" max="4" width="20" customWidth="1"/>
    <col min="5" max="5" width="13.85546875" customWidth="1"/>
  </cols>
  <sheetData>
    <row r="1" spans="1:13" ht="15.75" x14ac:dyDescent="0.25">
      <c r="A1" s="58" t="s">
        <v>39</v>
      </c>
    </row>
    <row r="3" spans="1:13" x14ac:dyDescent="0.2">
      <c r="A3" s="203" t="s">
        <v>0</v>
      </c>
      <c r="B3" s="203"/>
      <c r="C3" s="203"/>
      <c r="D3" s="203"/>
      <c r="E3" s="203"/>
      <c r="F3" s="203"/>
    </row>
    <row r="4" spans="1:13" x14ac:dyDescent="0.2">
      <c r="A4" s="203"/>
      <c r="B4" s="203"/>
      <c r="C4" s="203"/>
      <c r="D4" s="203"/>
      <c r="E4" s="203"/>
      <c r="F4" s="203"/>
    </row>
    <row r="5" spans="1:13" x14ac:dyDescent="0.2">
      <c r="A5" s="30"/>
      <c r="B5" s="30"/>
      <c r="C5" s="30"/>
      <c r="D5" s="30"/>
    </row>
    <row r="6" spans="1:13" x14ac:dyDescent="0.2">
      <c r="C6" s="204"/>
      <c r="D6" s="204"/>
      <c r="E6" s="144"/>
      <c r="F6" s="144"/>
    </row>
    <row r="7" spans="1:13" x14ac:dyDescent="0.2">
      <c r="A7" t="s">
        <v>87</v>
      </c>
    </row>
    <row r="8" spans="1:13" x14ac:dyDescent="0.2">
      <c r="B8" s="20" t="s">
        <v>40</v>
      </c>
      <c r="C8" s="22"/>
      <c r="D8" s="23"/>
      <c r="E8" s="54">
        <v>11</v>
      </c>
      <c r="F8" s="23" t="s">
        <v>49</v>
      </c>
    </row>
    <row r="9" spans="1:13" x14ac:dyDescent="0.2">
      <c r="B9" t="s">
        <v>88</v>
      </c>
      <c r="C9" s="15"/>
      <c r="D9" s="17"/>
      <c r="E9" s="55">
        <v>178580</v>
      </c>
      <c r="F9" s="17" t="s">
        <v>49</v>
      </c>
    </row>
    <row r="10" spans="1:13" x14ac:dyDescent="0.2">
      <c r="A10" s="20"/>
      <c r="C10" s="22"/>
      <c r="D10" s="23"/>
      <c r="E10" s="54"/>
      <c r="F10" s="23"/>
    </row>
    <row r="11" spans="1:13" x14ac:dyDescent="0.2">
      <c r="A11" s="123" t="s">
        <v>45</v>
      </c>
      <c r="B11" s="124" t="s">
        <v>70</v>
      </c>
      <c r="C11" s="124"/>
      <c r="D11" s="99"/>
      <c r="E11" s="120">
        <v>42004</v>
      </c>
      <c r="F11" s="99" t="s">
        <v>49</v>
      </c>
    </row>
    <row r="12" spans="1:13" x14ac:dyDescent="0.2">
      <c r="A12" s="95"/>
      <c r="B12" s="124" t="s">
        <v>85</v>
      </c>
      <c r="C12" s="124"/>
      <c r="D12" s="99"/>
      <c r="E12" s="122">
        <v>136586</v>
      </c>
      <c r="F12" s="99" t="s">
        <v>49</v>
      </c>
      <c r="H12" s="13"/>
    </row>
    <row r="13" spans="1:13" x14ac:dyDescent="0.2">
      <c r="E13" s="85"/>
      <c r="M13" s="59"/>
    </row>
    <row r="14" spans="1:13" x14ac:dyDescent="0.2">
      <c r="A14" t="s">
        <v>83</v>
      </c>
      <c r="C14" s="11"/>
      <c r="D14" s="19"/>
      <c r="E14" s="69"/>
      <c r="M14" s="38"/>
    </row>
    <row r="15" spans="1:13" x14ac:dyDescent="0.2">
      <c r="A15" s="12"/>
      <c r="B15" s="20" t="s">
        <v>84</v>
      </c>
      <c r="C15" s="20"/>
      <c r="D15" s="19"/>
      <c r="E15" s="55">
        <v>56931</v>
      </c>
      <c r="F15" s="23" t="s">
        <v>49</v>
      </c>
      <c r="H15" s="13"/>
      <c r="M15" s="59"/>
    </row>
    <row r="16" spans="1:13" x14ac:dyDescent="0.2">
      <c r="B16" s="20" t="s">
        <v>41</v>
      </c>
      <c r="C16" s="22"/>
      <c r="D16" s="19"/>
      <c r="E16" s="54">
        <v>5460</v>
      </c>
      <c r="F16" s="23" t="s">
        <v>49</v>
      </c>
      <c r="H16" s="13"/>
    </row>
    <row r="17" spans="1:14" x14ac:dyDescent="0.2">
      <c r="A17" s="20"/>
      <c r="B17" s="20"/>
      <c r="C17" s="24"/>
      <c r="D17" s="16"/>
      <c r="E17" s="54"/>
      <c r="F17" s="19"/>
      <c r="G17" s="13"/>
    </row>
    <row r="18" spans="1:14" x14ac:dyDescent="0.2">
      <c r="A18" s="5" t="s">
        <v>42</v>
      </c>
      <c r="E18" s="56">
        <f>E16+E15+E12</f>
        <v>198977</v>
      </c>
      <c r="F18" s="16" t="s">
        <v>49</v>
      </c>
    </row>
    <row r="19" spans="1:14" x14ac:dyDescent="0.2">
      <c r="E19" s="56"/>
      <c r="F19" s="16"/>
    </row>
    <row r="20" spans="1:14" x14ac:dyDescent="0.2">
      <c r="A20" s="205" t="s">
        <v>134</v>
      </c>
      <c r="B20" s="205"/>
      <c r="C20" s="205"/>
      <c r="D20" s="205"/>
      <c r="E20" s="205"/>
      <c r="F20" s="205"/>
    </row>
    <row r="21" spans="1:14" x14ac:dyDescent="0.2">
      <c r="A21" s="205"/>
      <c r="B21" s="205"/>
      <c r="C21" s="205"/>
      <c r="D21" s="205"/>
      <c r="E21" s="205"/>
      <c r="F21" s="205"/>
      <c r="N21" s="76"/>
    </row>
    <row r="22" spans="1:14" x14ac:dyDescent="0.2">
      <c r="A22" s="205"/>
      <c r="B22" s="205"/>
      <c r="C22" s="205"/>
      <c r="D22" s="205"/>
      <c r="E22" s="205"/>
      <c r="F22" s="205"/>
    </row>
    <row r="23" spans="1:14" x14ac:dyDescent="0.2">
      <c r="A23" s="205"/>
      <c r="B23" s="205"/>
      <c r="C23" s="205"/>
      <c r="D23" s="205"/>
      <c r="E23" s="205"/>
      <c r="F23" s="205"/>
    </row>
    <row r="24" spans="1:14" x14ac:dyDescent="0.2">
      <c r="A24" s="205"/>
      <c r="B24" s="205"/>
      <c r="C24" s="205"/>
      <c r="D24" s="205"/>
      <c r="E24" s="205"/>
      <c r="F24" s="205"/>
    </row>
    <row r="25" spans="1:14" x14ac:dyDescent="0.2">
      <c r="A25" s="205"/>
      <c r="B25" s="205"/>
      <c r="C25" s="205"/>
      <c r="D25" s="205"/>
      <c r="E25" s="205"/>
      <c r="F25" s="205"/>
      <c r="M25" s="7"/>
    </row>
    <row r="26" spans="1:14" ht="13.5" thickBot="1" x14ac:dyDescent="0.25">
      <c r="A26" s="71"/>
      <c r="B26" s="71"/>
      <c r="C26" s="71"/>
      <c r="D26" s="71"/>
      <c r="E26" s="71"/>
      <c r="F26" s="71"/>
    </row>
    <row r="27" spans="1:14" ht="12" customHeight="1" x14ac:dyDescent="0.2">
      <c r="A27" s="194" t="s">
        <v>136</v>
      </c>
      <c r="B27" s="195"/>
      <c r="C27" s="195"/>
      <c r="D27" s="195"/>
      <c r="E27" s="195"/>
      <c r="F27" s="196"/>
    </row>
    <row r="28" spans="1:14" x14ac:dyDescent="0.2">
      <c r="A28" s="197"/>
      <c r="B28" s="198"/>
      <c r="C28" s="198"/>
      <c r="D28" s="198"/>
      <c r="E28" s="198"/>
      <c r="F28" s="199"/>
    </row>
    <row r="29" spans="1:14" ht="12.75" customHeight="1" x14ac:dyDescent="0.2">
      <c r="A29" s="197"/>
      <c r="B29" s="198"/>
      <c r="C29" s="198"/>
      <c r="D29" s="198"/>
      <c r="E29" s="198"/>
      <c r="F29" s="199"/>
      <c r="H29" s="7"/>
    </row>
    <row r="30" spans="1:14" ht="12.75" customHeight="1" x14ac:dyDescent="0.2">
      <c r="A30" s="197"/>
      <c r="B30" s="198"/>
      <c r="C30" s="198"/>
      <c r="D30" s="198"/>
      <c r="E30" s="198"/>
      <c r="F30" s="199"/>
    </row>
    <row r="31" spans="1:14" ht="13.5" thickBot="1" x14ac:dyDescent="0.25">
      <c r="A31" s="200"/>
      <c r="B31" s="201"/>
      <c r="C31" s="201"/>
      <c r="D31" s="201"/>
      <c r="E31" s="201"/>
      <c r="F31" s="202"/>
    </row>
    <row r="32" spans="1:14" x14ac:dyDescent="0.2">
      <c r="A32" s="71"/>
      <c r="B32" s="71"/>
      <c r="C32" s="71"/>
      <c r="D32" s="71"/>
      <c r="E32" s="71"/>
      <c r="F32" s="71"/>
    </row>
    <row r="33" spans="1:6" ht="12.75" customHeight="1" x14ac:dyDescent="0.2">
      <c r="A33" s="193" t="s">
        <v>112</v>
      </c>
      <c r="B33" s="193"/>
      <c r="C33" s="193"/>
      <c r="D33" s="193"/>
      <c r="E33" s="193"/>
      <c r="F33" s="193"/>
    </row>
    <row r="34" spans="1:6" x14ac:dyDescent="0.2">
      <c r="A34" s="193"/>
      <c r="B34" s="193"/>
      <c r="C34" s="193"/>
      <c r="D34" s="193"/>
      <c r="E34" s="193"/>
      <c r="F34" s="193"/>
    </row>
    <row r="35" spans="1:6" x14ac:dyDescent="0.2">
      <c r="A35" s="193"/>
      <c r="B35" s="193"/>
      <c r="C35" s="193"/>
      <c r="D35" s="193"/>
      <c r="E35" s="193"/>
      <c r="F35" s="193"/>
    </row>
    <row r="36" spans="1:6" x14ac:dyDescent="0.2">
      <c r="A36" s="193"/>
      <c r="B36" s="193"/>
      <c r="C36" s="193"/>
      <c r="D36" s="193"/>
      <c r="E36" s="193"/>
      <c r="F36" s="193"/>
    </row>
    <row r="37" spans="1:6" x14ac:dyDescent="0.2">
      <c r="A37" s="193"/>
      <c r="B37" s="193"/>
      <c r="C37" s="193"/>
      <c r="D37" s="193"/>
      <c r="E37" s="193"/>
      <c r="F37" s="193"/>
    </row>
    <row r="38" spans="1:6" x14ac:dyDescent="0.2">
      <c r="A38" s="64"/>
      <c r="B38" s="64"/>
      <c r="C38" s="64"/>
      <c r="D38" s="64"/>
      <c r="E38" s="64"/>
      <c r="F38" s="64"/>
    </row>
    <row r="39" spans="1:6" x14ac:dyDescent="0.2">
      <c r="A39" s="64"/>
      <c r="B39" s="64"/>
      <c r="C39" s="64"/>
      <c r="D39" s="64"/>
      <c r="E39" s="64"/>
      <c r="F39" s="64"/>
    </row>
  </sheetData>
  <mergeCells count="6">
    <mergeCell ref="A33:F37"/>
    <mergeCell ref="A27:F31"/>
    <mergeCell ref="A3:F4"/>
    <mergeCell ref="C6:D6"/>
    <mergeCell ref="E6:F6"/>
    <mergeCell ref="A20:F25"/>
  </mergeCells>
  <phoneticPr fontId="7" type="noConversion"/>
  <pageMargins left="0.39370078740157483" right="0.39370078740157483" top="0.39370078740157483" bottom="0.39370078740157483" header="0.51181102362204722" footer="0.51181102362204722"/>
  <pageSetup paperSize="9"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abSelected="1" topLeftCell="A16" workbookViewId="0">
      <selection activeCell="H39" sqref="H39"/>
    </sheetView>
  </sheetViews>
  <sheetFormatPr baseColWidth="10" defaultRowHeight="12.75" x14ac:dyDescent="0.2"/>
  <cols>
    <col min="1" max="1" width="45.5703125" customWidth="1"/>
    <col min="2" max="2" width="37.7109375" customWidth="1"/>
    <col min="3" max="3" width="19" style="13" customWidth="1"/>
    <col min="4" max="4" width="22.140625" customWidth="1"/>
    <col min="5" max="5" width="21.85546875" customWidth="1"/>
    <col min="6" max="6" width="16" customWidth="1"/>
    <col min="9" max="9" width="23.85546875" customWidth="1"/>
  </cols>
  <sheetData>
    <row r="1" spans="1:10" ht="15.75" x14ac:dyDescent="0.25">
      <c r="A1" s="58" t="s">
        <v>29</v>
      </c>
      <c r="B1" s="1"/>
    </row>
    <row r="3" spans="1:10" x14ac:dyDescent="0.2">
      <c r="C3" s="206" t="s">
        <v>110</v>
      </c>
      <c r="D3" s="206"/>
      <c r="E3" s="206" t="s">
        <v>44</v>
      </c>
      <c r="F3" s="206"/>
    </row>
    <row r="4" spans="1:10" x14ac:dyDescent="0.2">
      <c r="C4" s="6"/>
      <c r="D4" s="6"/>
      <c r="E4" s="6"/>
      <c r="F4" s="6"/>
    </row>
    <row r="5" spans="1:10" x14ac:dyDescent="0.2">
      <c r="A5" s="5" t="s">
        <v>55</v>
      </c>
      <c r="C5" s="78">
        <f>+'Abfälle und Transport'!C11</f>
        <v>417461</v>
      </c>
      <c r="D5" s="16" t="s">
        <v>43</v>
      </c>
      <c r="E5" s="6"/>
      <c r="F5" s="6"/>
    </row>
    <row r="6" spans="1:10" x14ac:dyDescent="0.2">
      <c r="C6" s="79"/>
      <c r="D6" s="6"/>
      <c r="E6" s="6"/>
      <c r="F6" s="6"/>
      <c r="G6" s="14"/>
      <c r="H6" s="6"/>
      <c r="I6" s="6"/>
      <c r="J6" s="6"/>
    </row>
    <row r="7" spans="1:10" x14ac:dyDescent="0.2">
      <c r="A7" s="5" t="s">
        <v>30</v>
      </c>
      <c r="B7" s="5"/>
      <c r="C7" s="78">
        <f>+'Abfälle und Transport'!C13</f>
        <v>416061</v>
      </c>
      <c r="D7" s="16" t="s">
        <v>43</v>
      </c>
      <c r="G7" s="24"/>
      <c r="H7" s="16"/>
    </row>
    <row r="8" spans="1:10" x14ac:dyDescent="0.2">
      <c r="C8" s="80"/>
      <c r="D8" s="17"/>
      <c r="G8" s="15"/>
      <c r="H8" s="17"/>
    </row>
    <row r="9" spans="1:10" x14ac:dyDescent="0.2">
      <c r="A9" s="101" t="s">
        <v>100</v>
      </c>
      <c r="B9" s="5"/>
      <c r="C9" s="80"/>
      <c r="D9" s="17"/>
      <c r="G9" s="15"/>
      <c r="H9" s="17"/>
    </row>
    <row r="10" spans="1:10" ht="21.6" customHeight="1" x14ac:dyDescent="0.2">
      <c r="A10" s="93" t="s">
        <v>128</v>
      </c>
      <c r="B10" s="75"/>
      <c r="C10" s="112">
        <f>'Abfälle und Transport'!C16</f>
        <v>102879</v>
      </c>
      <c r="D10" s="113" t="s">
        <v>43</v>
      </c>
      <c r="E10" s="115">
        <f>C10/$C$7*1000</f>
        <v>247.26903026238941</v>
      </c>
      <c r="F10" s="113" t="s">
        <v>46</v>
      </c>
      <c r="G10" s="15"/>
      <c r="H10" s="17"/>
    </row>
    <row r="11" spans="1:10" ht="25.5" x14ac:dyDescent="0.2">
      <c r="A11" s="109" t="s">
        <v>126</v>
      </c>
      <c r="B11" s="104" t="s">
        <v>129</v>
      </c>
      <c r="C11" s="117">
        <f>'Abfälle und Transport'!C17</f>
        <v>65929</v>
      </c>
      <c r="D11" s="111" t="s">
        <v>43</v>
      </c>
      <c r="E11" s="100">
        <f t="shared" ref="E11:E18" si="0">C11/$C$7*1000</f>
        <v>158.4599373649537</v>
      </c>
      <c r="F11" s="111" t="s">
        <v>46</v>
      </c>
    </row>
    <row r="12" spans="1:10" x14ac:dyDescent="0.2">
      <c r="A12" s="104"/>
      <c r="B12" s="104" t="s">
        <v>130</v>
      </c>
      <c r="C12" s="118">
        <f>'Abfälle und Transport'!C18</f>
        <v>6471</v>
      </c>
      <c r="D12" s="99" t="s">
        <v>43</v>
      </c>
      <c r="E12" s="100">
        <f t="shared" si="0"/>
        <v>15.553007852213979</v>
      </c>
      <c r="F12" s="99" t="s">
        <v>46</v>
      </c>
    </row>
    <row r="13" spans="1:10" x14ac:dyDescent="0.2">
      <c r="A13" s="104"/>
      <c r="B13" s="104" t="s">
        <v>131</v>
      </c>
      <c r="C13" s="118">
        <f>'Abfälle und Transport'!C19</f>
        <v>1103</v>
      </c>
      <c r="D13" s="99" t="s">
        <v>43</v>
      </c>
      <c r="E13" s="100">
        <f t="shared" si="0"/>
        <v>2.6510535714714907</v>
      </c>
      <c r="F13" s="99" t="s">
        <v>46</v>
      </c>
    </row>
    <row r="14" spans="1:10" ht="13.15" customHeight="1" x14ac:dyDescent="0.2">
      <c r="A14" s="145" t="s">
        <v>127</v>
      </c>
      <c r="B14" s="145"/>
      <c r="C14" s="98"/>
      <c r="D14" s="99"/>
      <c r="E14" s="100"/>
      <c r="F14" s="99"/>
    </row>
    <row r="15" spans="1:10" x14ac:dyDescent="0.2">
      <c r="A15" s="145"/>
      <c r="B15" s="145"/>
      <c r="C15" s="98"/>
      <c r="D15" s="99"/>
      <c r="E15" s="100"/>
      <c r="F15" s="99"/>
    </row>
    <row r="16" spans="1:10" x14ac:dyDescent="0.2">
      <c r="A16" s="110"/>
      <c r="B16" s="110"/>
      <c r="C16" s="98"/>
      <c r="D16" s="99"/>
      <c r="E16" s="100"/>
      <c r="F16" s="99"/>
    </row>
    <row r="17" spans="1:7" x14ac:dyDescent="0.2">
      <c r="A17" t="s">
        <v>31</v>
      </c>
      <c r="C17" s="81">
        <f>'Abfälle und Transport'!C26</f>
        <v>6159</v>
      </c>
      <c r="D17" s="17" t="s">
        <v>43</v>
      </c>
      <c r="E17" s="48">
        <f t="shared" si="0"/>
        <v>14.8031178120516</v>
      </c>
      <c r="F17" s="17" t="s">
        <v>46</v>
      </c>
    </row>
    <row r="18" spans="1:7" x14ac:dyDescent="0.2">
      <c r="A18" t="s">
        <v>121</v>
      </c>
      <c r="C18" s="81">
        <f>'Abfälle und Transport'!C27</f>
        <v>8430</v>
      </c>
      <c r="D18" s="17" t="s">
        <v>43</v>
      </c>
      <c r="E18" s="48">
        <f t="shared" si="0"/>
        <v>20.261452046695076</v>
      </c>
      <c r="F18" s="17" t="s">
        <v>46</v>
      </c>
    </row>
    <row r="19" spans="1:7" x14ac:dyDescent="0.2">
      <c r="C19" s="38"/>
      <c r="D19" s="17"/>
      <c r="E19" s="48"/>
      <c r="F19" s="17"/>
      <c r="G19" s="37"/>
    </row>
    <row r="20" spans="1:7" x14ac:dyDescent="0.2">
      <c r="A20" s="101" t="s">
        <v>32</v>
      </c>
      <c r="C20" s="38"/>
      <c r="D20" s="18"/>
      <c r="E20" s="49"/>
      <c r="F20" s="17"/>
    </row>
    <row r="21" spans="1:7" x14ac:dyDescent="0.2">
      <c r="A21" t="s">
        <v>33</v>
      </c>
      <c r="C21" s="90">
        <v>3384</v>
      </c>
      <c r="D21" s="17" t="s">
        <v>43</v>
      </c>
      <c r="E21" s="48">
        <f>C21/$C$7*1000</f>
        <v>8.1334227432996613</v>
      </c>
      <c r="F21" s="17" t="s">
        <v>46</v>
      </c>
    </row>
    <row r="22" spans="1:7" x14ac:dyDescent="0.2">
      <c r="A22" t="s">
        <v>34</v>
      </c>
      <c r="C22" s="90">
        <v>59.23</v>
      </c>
      <c r="D22" s="17" t="s">
        <v>43</v>
      </c>
      <c r="E22" s="48">
        <f>C22/$C$7*1000</f>
        <v>0.14235893294492874</v>
      </c>
      <c r="F22" s="17" t="s">
        <v>46</v>
      </c>
    </row>
    <row r="23" spans="1:7" x14ac:dyDescent="0.2">
      <c r="A23" t="s">
        <v>56</v>
      </c>
      <c r="C23" s="90">
        <v>703.43</v>
      </c>
      <c r="D23" s="17" t="s">
        <v>43</v>
      </c>
      <c r="E23" s="48">
        <f>C23/$C$7*1000</f>
        <v>1.690689586382766</v>
      </c>
      <c r="F23" s="17" t="s">
        <v>46</v>
      </c>
    </row>
    <row r="24" spans="1:7" ht="14.25" x14ac:dyDescent="0.2">
      <c r="A24" t="s">
        <v>35</v>
      </c>
      <c r="C24" s="90">
        <v>210383</v>
      </c>
      <c r="D24" s="17" t="s">
        <v>47</v>
      </c>
      <c r="E24" s="48">
        <f>C24/$C$7</f>
        <v>0.50565421897269869</v>
      </c>
      <c r="F24" s="17" t="s">
        <v>47</v>
      </c>
    </row>
    <row r="25" spans="1:7" x14ac:dyDescent="0.2">
      <c r="A25" s="20" t="s">
        <v>89</v>
      </c>
      <c r="C25" s="90">
        <v>791.87</v>
      </c>
      <c r="D25" s="17" t="s">
        <v>43</v>
      </c>
      <c r="E25" s="48">
        <f>C25/$C$7*1000</f>
        <v>1.903254570844179</v>
      </c>
      <c r="F25" s="17" t="s">
        <v>46</v>
      </c>
    </row>
    <row r="26" spans="1:7" x14ac:dyDescent="0.2">
      <c r="A26" t="s">
        <v>57</v>
      </c>
      <c r="C26" s="90">
        <v>24.23</v>
      </c>
      <c r="D26" s="17" t="s">
        <v>43</v>
      </c>
      <c r="E26" s="48">
        <f>C26/$C$7*1000</f>
        <v>5.8236652798507912E-2</v>
      </c>
      <c r="F26" s="17" t="s">
        <v>46</v>
      </c>
    </row>
    <row r="27" spans="1:7" x14ac:dyDescent="0.2">
      <c r="A27" t="s">
        <v>36</v>
      </c>
      <c r="C27" s="90">
        <v>14.5</v>
      </c>
      <c r="D27" s="17" t="s">
        <v>43</v>
      </c>
      <c r="E27" s="48">
        <f>C27/$C$7*1000</f>
        <v>3.4850658917802917E-2</v>
      </c>
      <c r="F27" s="17" t="s">
        <v>46</v>
      </c>
    </row>
    <row r="28" spans="1:7" x14ac:dyDescent="0.2">
      <c r="A28" t="s">
        <v>54</v>
      </c>
      <c r="C28" s="90">
        <v>273727</v>
      </c>
      <c r="D28" s="17" t="s">
        <v>48</v>
      </c>
      <c r="E28" s="48">
        <f>C28/$C$7</f>
        <v>0.65790112507540965</v>
      </c>
      <c r="F28" s="17" t="s">
        <v>48</v>
      </c>
    </row>
    <row r="29" spans="1:7" x14ac:dyDescent="0.2">
      <c r="C29" s="48"/>
      <c r="D29" s="17"/>
      <c r="E29" s="48"/>
      <c r="F29" s="17"/>
    </row>
    <row r="30" spans="1:7" x14ac:dyDescent="0.2">
      <c r="A30" s="101" t="s">
        <v>37</v>
      </c>
      <c r="C30" s="49"/>
      <c r="D30" s="18"/>
      <c r="E30" s="49"/>
      <c r="F30" s="17"/>
    </row>
    <row r="31" spans="1:7" ht="14.25" x14ac:dyDescent="0.2">
      <c r="A31" t="s">
        <v>38</v>
      </c>
      <c r="C31" s="82">
        <f>C33+C34+C35+C36</f>
        <v>133711.88</v>
      </c>
      <c r="D31" s="17" t="s">
        <v>47</v>
      </c>
      <c r="E31" s="82">
        <f>C31/$C$7*1000</f>
        <v>321.37566366470304</v>
      </c>
      <c r="F31" s="17" t="s">
        <v>48</v>
      </c>
    </row>
    <row r="32" spans="1:7" x14ac:dyDescent="0.2">
      <c r="A32" s="119" t="s">
        <v>45</v>
      </c>
      <c r="B32" s="104" t="s">
        <v>135</v>
      </c>
      <c r="C32" s="114"/>
      <c r="D32" s="116"/>
      <c r="E32" s="114"/>
      <c r="F32" s="116"/>
    </row>
    <row r="33" spans="1:8" ht="14.25" x14ac:dyDescent="0.2">
      <c r="A33" s="119"/>
      <c r="B33" s="104" t="s">
        <v>50</v>
      </c>
      <c r="C33" s="100">
        <v>17768</v>
      </c>
      <c r="D33" s="99" t="s">
        <v>132</v>
      </c>
      <c r="E33" s="100">
        <f>C33/$C$7*1000</f>
        <v>42.705276389760158</v>
      </c>
      <c r="F33" s="99" t="s">
        <v>48</v>
      </c>
    </row>
    <row r="34" spans="1:8" ht="14.25" x14ac:dyDescent="0.2">
      <c r="A34" s="119"/>
      <c r="B34" s="104" t="s">
        <v>51</v>
      </c>
      <c r="C34" s="100">
        <v>41586</v>
      </c>
      <c r="D34" s="99" t="s">
        <v>132</v>
      </c>
      <c r="E34" s="100">
        <f>C34/$C$7*1000</f>
        <v>99.951689776258775</v>
      </c>
      <c r="F34" s="99" t="s">
        <v>48</v>
      </c>
    </row>
    <row r="35" spans="1:8" ht="14.25" x14ac:dyDescent="0.2">
      <c r="A35" s="119"/>
      <c r="B35" s="104" t="s">
        <v>52</v>
      </c>
      <c r="C35" s="100">
        <v>23456</v>
      </c>
      <c r="D35" s="99" t="s">
        <v>132</v>
      </c>
      <c r="E35" s="100">
        <f>C35/$C$7*1000</f>
        <v>56.376348660412773</v>
      </c>
      <c r="F35" s="99" t="s">
        <v>48</v>
      </c>
    </row>
    <row r="36" spans="1:8" ht="14.25" x14ac:dyDescent="0.2">
      <c r="A36" s="119"/>
      <c r="B36" s="104" t="s">
        <v>53</v>
      </c>
      <c r="C36" s="100">
        <v>50901.88</v>
      </c>
      <c r="D36" s="99" t="s">
        <v>132</v>
      </c>
      <c r="E36" s="100">
        <f>C36/$C$7*1000</f>
        <v>122.34234883827131</v>
      </c>
      <c r="F36" s="99" t="s">
        <v>48</v>
      </c>
    </row>
    <row r="37" spans="1:8" x14ac:dyDescent="0.2">
      <c r="A37" s="57"/>
      <c r="B37" s="46"/>
      <c r="C37" s="21"/>
      <c r="D37" s="19"/>
      <c r="E37" s="47"/>
      <c r="F37" s="19"/>
    </row>
    <row r="38" spans="1:8" x14ac:dyDescent="0.2">
      <c r="A38" s="102" t="s">
        <v>39</v>
      </c>
      <c r="B38" s="38"/>
      <c r="C38" s="15"/>
      <c r="D38" s="66"/>
      <c r="E38" s="48"/>
      <c r="F38" s="17"/>
    </row>
    <row r="39" spans="1:8" x14ac:dyDescent="0.2">
      <c r="A39" s="38" t="s">
        <v>87</v>
      </c>
      <c r="B39" s="38"/>
      <c r="C39" s="55"/>
      <c r="D39" s="38"/>
      <c r="E39" s="38"/>
      <c r="F39" s="38"/>
    </row>
    <row r="40" spans="1:8" x14ac:dyDescent="0.2">
      <c r="A40" s="38"/>
      <c r="B40" s="67" t="s">
        <v>40</v>
      </c>
      <c r="C40" s="54">
        <f>Energie!E8</f>
        <v>11</v>
      </c>
      <c r="D40" s="23" t="s">
        <v>49</v>
      </c>
      <c r="E40" s="143" t="s">
        <v>139</v>
      </c>
      <c r="F40" s="23" t="s">
        <v>86</v>
      </c>
      <c r="H40" s="13"/>
    </row>
    <row r="41" spans="1:8" x14ac:dyDescent="0.2">
      <c r="A41" s="38"/>
      <c r="B41" s="38" t="s">
        <v>88</v>
      </c>
      <c r="C41" s="55">
        <f>Energie!E9</f>
        <v>178580</v>
      </c>
      <c r="D41" s="17" t="s">
        <v>49</v>
      </c>
      <c r="E41" s="50">
        <f>C41/$C$7*1000</f>
        <v>429.21590824422378</v>
      </c>
      <c r="F41" s="17" t="s">
        <v>86</v>
      </c>
    </row>
    <row r="42" spans="1:8" x14ac:dyDescent="0.2">
      <c r="A42" s="119" t="s">
        <v>45</v>
      </c>
      <c r="B42" s="104" t="s">
        <v>70</v>
      </c>
      <c r="C42" s="120">
        <f>Energie!E11</f>
        <v>42004</v>
      </c>
      <c r="D42" s="99" t="s">
        <v>49</v>
      </c>
      <c r="E42" s="121">
        <f>C42/$C$7*1000</f>
        <v>100.95635015057888</v>
      </c>
      <c r="F42" s="99" t="s">
        <v>86</v>
      </c>
      <c r="H42" s="13"/>
    </row>
    <row r="43" spans="1:8" x14ac:dyDescent="0.2">
      <c r="A43" s="105"/>
      <c r="B43" s="104" t="s">
        <v>85</v>
      </c>
      <c r="C43" s="122">
        <f>Energie!E12</f>
        <v>136586</v>
      </c>
      <c r="D43" s="99" t="s">
        <v>49</v>
      </c>
      <c r="E43" s="121">
        <f>C43/$C$7*1000</f>
        <v>328.28359303082959</v>
      </c>
      <c r="F43" s="99" t="s">
        <v>86</v>
      </c>
    </row>
    <row r="44" spans="1:8" x14ac:dyDescent="0.2">
      <c r="A44" s="67" t="s">
        <v>83</v>
      </c>
      <c r="B44" s="38"/>
      <c r="C44" s="69"/>
      <c r="D44" s="38"/>
      <c r="E44" s="68"/>
      <c r="F44" s="38"/>
    </row>
    <row r="45" spans="1:8" x14ac:dyDescent="0.2">
      <c r="A45" s="57"/>
      <c r="B45" s="67" t="s">
        <v>84</v>
      </c>
      <c r="C45" s="55">
        <f>Energie!E15</f>
        <v>56931</v>
      </c>
      <c r="D45" s="23" t="s">
        <v>49</v>
      </c>
      <c r="E45" s="68">
        <f>C45/$C$7*1000</f>
        <v>136.83330088616813</v>
      </c>
      <c r="F45" s="23" t="s">
        <v>86</v>
      </c>
    </row>
    <row r="46" spans="1:8" x14ac:dyDescent="0.2">
      <c r="A46" s="38"/>
      <c r="B46" s="67" t="s">
        <v>41</v>
      </c>
      <c r="C46" s="54">
        <f>Energie!E16</f>
        <v>5460</v>
      </c>
      <c r="D46" s="23" t="s">
        <v>49</v>
      </c>
      <c r="E46" s="68">
        <f>C46/$C$7*1000</f>
        <v>13.123075702841652</v>
      </c>
      <c r="F46" s="23" t="s">
        <v>86</v>
      </c>
    </row>
    <row r="47" spans="1:8" x14ac:dyDescent="0.2">
      <c r="A47" s="38"/>
      <c r="B47" s="67"/>
      <c r="C47" s="54"/>
      <c r="D47" s="23"/>
      <c r="E47" s="68"/>
      <c r="F47" s="23"/>
    </row>
    <row r="48" spans="1:8" x14ac:dyDescent="0.2">
      <c r="A48" s="65" t="s">
        <v>42</v>
      </c>
      <c r="B48" s="38"/>
      <c r="C48" s="56">
        <f>Energie!E18</f>
        <v>198977</v>
      </c>
      <c r="D48" s="16" t="s">
        <v>49</v>
      </c>
      <c r="E48" s="70">
        <f>C48/$C$7*1000</f>
        <v>478.23996961983937</v>
      </c>
      <c r="F48" s="16" t="s">
        <v>86</v>
      </c>
    </row>
    <row r="51" spans="3:3" x14ac:dyDescent="0.2">
      <c r="C51"/>
    </row>
    <row r="52" spans="3:3" x14ac:dyDescent="0.2">
      <c r="C52"/>
    </row>
    <row r="53" spans="3:3" x14ac:dyDescent="0.2">
      <c r="C53"/>
    </row>
    <row r="54" spans="3:3" x14ac:dyDescent="0.2">
      <c r="C54"/>
    </row>
    <row r="55" spans="3:3" x14ac:dyDescent="0.2">
      <c r="C55"/>
    </row>
    <row r="56" spans="3:3" x14ac:dyDescent="0.2">
      <c r="C56"/>
    </row>
    <row r="57" spans="3:3" x14ac:dyDescent="0.2">
      <c r="C57"/>
    </row>
    <row r="58" spans="3:3" x14ac:dyDescent="0.2">
      <c r="C58"/>
    </row>
  </sheetData>
  <mergeCells count="3">
    <mergeCell ref="C3:D3"/>
    <mergeCell ref="E3:F3"/>
    <mergeCell ref="A14:B15"/>
  </mergeCells>
  <phoneticPr fontId="7" type="noConversion"/>
  <pageMargins left="0.39370078740157483" right="0.39370078740157483" top="0.39370078740157483" bottom="0.39370078740157483" header="0.51181102362204722" footer="0.51181102362204722"/>
  <pageSetup paperSize="9" scale="85" orientation="landscape" horizontalDpi="4294967293"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Abfälle und Transport</vt:lpstr>
      <vt:lpstr>Konti-Stichproben</vt:lpstr>
      <vt:lpstr>Verbrennung</vt:lpstr>
      <vt:lpstr>Energie</vt:lpstr>
      <vt:lpstr>Kennzahlen</vt:lpstr>
      <vt:lpstr>'Konti-Stichproben'!Druckbereich</vt:lpstr>
    </vt:vector>
  </TitlesOfParts>
  <Company>AWG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BDillbohner</dc:creator>
  <cp:lastModifiedBy>Rabanus Holger</cp:lastModifiedBy>
  <cp:lastPrinted>2015-02-10T10:55:33Z</cp:lastPrinted>
  <dcterms:created xsi:type="dcterms:W3CDTF">2009-03-26T15:36:53Z</dcterms:created>
  <dcterms:modified xsi:type="dcterms:W3CDTF">2019-01-03T13:02:22Z</dcterms:modified>
</cp:coreProperties>
</file>